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335" firstSheet="1" activeTab="1"/>
  </bookViews>
  <sheets>
    <sheet name="АИП 2012 бе кредиторки" sheetId="1" state="hidden" r:id="rId1"/>
    <sheet name=" дороги" sheetId="2" r:id="rId2"/>
  </sheets>
  <definedNames>
    <definedName name="_xlnm.Print_Area" localSheetId="1">' дороги'!$A$1:$F$50</definedName>
    <definedName name="_xlnm.Print_Area" localSheetId="0">'АИП 2012 бе кредиторки'!$A$1:$J$88</definedName>
  </definedNames>
  <calcPr fullCalcOnLoad="1" refMode="R1C1"/>
</workbook>
</file>

<file path=xl/sharedStrings.xml><?xml version="1.0" encoding="utf-8"?>
<sst xmlns="http://schemas.openxmlformats.org/spreadsheetml/2006/main" count="247" uniqueCount="149">
  <si>
    <t>к решению Муниципального Совета ЯМР</t>
  </si>
  <si>
    <t>план на год</t>
  </si>
  <si>
    <t>местный бюджет</t>
  </si>
  <si>
    <t>федеральный бюд.</t>
  </si>
  <si>
    <t>областной бюджет</t>
  </si>
  <si>
    <t>№</t>
  </si>
  <si>
    <t>наименование программы</t>
  </si>
  <si>
    <t>Сумма</t>
  </si>
  <si>
    <t>Мероприятия</t>
  </si>
  <si>
    <t>администратор расходов</t>
  </si>
  <si>
    <t>1.</t>
  </si>
  <si>
    <t>Социальное развитие села до 2012 года</t>
  </si>
  <si>
    <t>Строительство распределительного газопровода д.Ченцы</t>
  </si>
  <si>
    <t>Газификация п. Красный Волгарь</t>
  </si>
  <si>
    <t>МФЦР</t>
  </si>
  <si>
    <t>Газификация Ермолово - Мостец</t>
  </si>
  <si>
    <t>КСиА</t>
  </si>
  <si>
    <t>Газификация с.Пазушино</t>
  </si>
  <si>
    <t>Газификация д.Алешково</t>
  </si>
  <si>
    <t>ИТОГО:</t>
  </si>
  <si>
    <t>2.</t>
  </si>
  <si>
    <t>Строительство ГВД от ГРС Климовское до д.Высоко</t>
  </si>
  <si>
    <t>Строительство газопровода д.Тарантаево</t>
  </si>
  <si>
    <t>Строительство газопровода высокого давления Лютово-Мутовки</t>
  </si>
  <si>
    <t>Газификация п.Красный Холм</t>
  </si>
  <si>
    <t>Распределительный газопровод д.Подолино</t>
  </si>
  <si>
    <t>Газификация д.Карабиха (д№5)</t>
  </si>
  <si>
    <t>Реконструкция газовой котельной с переводом на природный газ с.Красный Холм</t>
  </si>
  <si>
    <t>КСиА.</t>
  </si>
  <si>
    <t>итого:</t>
  </si>
  <si>
    <t>ВСЕГО:</t>
  </si>
  <si>
    <t>МФЦР-5000</t>
  </si>
  <si>
    <t>Газификация д.Медягино</t>
  </si>
  <si>
    <t>Газификация д. Мологино</t>
  </si>
  <si>
    <t xml:space="preserve">                      </t>
  </si>
  <si>
    <t>Газификация с.Толбухино</t>
  </si>
  <si>
    <t>Строительство вводов и внутридомовых газовых сетей с демонтажем внутреннего газопровода с.Толбухино</t>
  </si>
  <si>
    <t>Газификация с.Андроники</t>
  </si>
  <si>
    <t>Строительство газопровода и газификация с.Лучинское</t>
  </si>
  <si>
    <t>Строительство очистных сооружений п.Мокеевское</t>
  </si>
  <si>
    <t>Газификация д.Мутовки,Скородумки,Новоселки,Твердино,Ключи</t>
  </si>
  <si>
    <t>Газификация д. Дымокурцы-Кобыляево</t>
  </si>
  <si>
    <t>Газификация д.Твердино</t>
  </si>
  <si>
    <t>ИТОГО</t>
  </si>
  <si>
    <t>МФЦР-5373     КСиА- 297</t>
  </si>
  <si>
    <t>Газификация д.Григорьевское Заволжское с.п.</t>
  </si>
  <si>
    <t>КСиА-134 МФЦР-100</t>
  </si>
  <si>
    <t>Строительство отводов к частным домам д.Андроники</t>
  </si>
  <si>
    <t>КСиА-81 МФЦР-4</t>
  </si>
  <si>
    <t>Газификация д.Глебовское, д.Филино</t>
  </si>
  <si>
    <t>МФЦР 843 КСиА  300</t>
  </si>
  <si>
    <t>ОЦП "Комплексная программа модернизации и реформирования жилищно-коммунального хозяйства ЯО на 2011-2014 годы"</t>
  </si>
  <si>
    <t>мероприятия по строительству объектов газоснабжения:</t>
  </si>
  <si>
    <t xml:space="preserve">Газификация 3-й этап рп.Красные Ткачи, </t>
  </si>
  <si>
    <t>Строительство газопровода и газификация д.Кормилицино, Ноготино, Ершово,Комарово 1 этап газификация д.Ершово, Ноготино</t>
  </si>
  <si>
    <t xml:space="preserve">МФЦР    </t>
  </si>
  <si>
    <t xml:space="preserve">МФЦР      </t>
  </si>
  <si>
    <t>мероприятия по строительству, реконструкции систем и объектов теплоснабжения:</t>
  </si>
  <si>
    <t>Реконструкция мазутной котельной  Козьмодемьянск</t>
  </si>
  <si>
    <t xml:space="preserve">      МФЦР</t>
  </si>
  <si>
    <t xml:space="preserve">МФЦР </t>
  </si>
  <si>
    <t>итого по газификации:</t>
  </si>
  <si>
    <t>итого по котельным:</t>
  </si>
  <si>
    <t>Развитие агропромышленного комплекса и сельских территорий ЯО</t>
  </si>
  <si>
    <t>Газификация п.Речной</t>
  </si>
  <si>
    <t>Строительство распределительных сетей д.Щеголевское с.Григорьевское</t>
  </si>
  <si>
    <t>Проведение промышленной экспертизы ГРС Ананьино</t>
  </si>
  <si>
    <t>руб.</t>
  </si>
  <si>
    <t>5.</t>
  </si>
  <si>
    <t xml:space="preserve">                           ПРИЛОЖЕНИЕ 11</t>
  </si>
  <si>
    <t>от__________________2011 №__________</t>
  </si>
  <si>
    <t>Строительство газопровода и газификация д.Кормилицино, Ноготино, Ершово,Комарово 2 этап разработка ПСД д. Кормилицино, Комарово</t>
  </si>
  <si>
    <t>Строительство разводящих сетей в д. Григорьевское Заволжского с.п.</t>
  </si>
  <si>
    <t>Строительство детского сада на 140 мест в п.Ивняки Ивняковского с.п.</t>
  </si>
  <si>
    <t>Газификация д. Корюково Карабихского с.п. (разработка ПСД)</t>
  </si>
  <si>
    <t>МЦП "Чистая вода " на 2011-2014 годы</t>
  </si>
  <si>
    <t>Восстановление артезианских скважин в р.п. Красные Ткачи Карабихского с.п.</t>
  </si>
  <si>
    <t>Строительство очистных сооружений в д.Мокеевское Карабихского с.п.</t>
  </si>
  <si>
    <t>Строительство межпоселкового газопровода высокого давления в д. Григорьевское Заволжского с.п.</t>
  </si>
  <si>
    <t>Газификация д.9 в п. Заволжье</t>
  </si>
  <si>
    <t>Строительство газопровода высокого давления д. Глебовское, д.Кузнечиха, д.Поповское, д.Тарантаево, д. Ишманово и распределительного газопровода в д. Тарантаево Кузнечихинского с.п.</t>
  </si>
  <si>
    <t>Газификация с. Толгоболь, д.Курдумово, д.Ракино Кузнечихинского с.п.</t>
  </si>
  <si>
    <t>Газификация д. Филино Кузнечихинского с.п.</t>
  </si>
  <si>
    <t>Газификация д.Глебовское  ул. Воинская часть и ул.Алекино Кузнечихинского с.п.</t>
  </si>
  <si>
    <t>Разработка ПСД на газификацию ул.Московское шоссе, д.Карабиха Карабихского с.п.</t>
  </si>
  <si>
    <t>Разработка ПСД на газификацию д.Ново Заволжского с.п.</t>
  </si>
  <si>
    <t>Разработка ПСД на строительства распределительных газовых сетей в с. Григорьевское, д.Некрасово, д.Щеголевское, д.Хабарово Некрасовского с.п.</t>
  </si>
  <si>
    <t>Разработка ПСД на консервацию ГРС "Ананьино" Карабихского с.п.</t>
  </si>
  <si>
    <t>Разработка ПСД на газификацию д.Шепелево Карабихского с.п.</t>
  </si>
  <si>
    <t>Обследование жилых домов и фасадный газопровод в р.п.Красные Ткачи Карабихского с.п. (перевод с емкостного газа)</t>
  </si>
  <si>
    <t>Техническое перевооружение котельной с.Туношна (школа) Туношенского с.п.</t>
  </si>
  <si>
    <t>Техническое перевооружение котельной  с.Курба (Курбского с.п.)</t>
  </si>
  <si>
    <t>6.</t>
  </si>
  <si>
    <t>МЦП "Сохранность автомобильных дорог"</t>
  </si>
  <si>
    <t>Ремонт дорог</t>
  </si>
  <si>
    <t>68814 должно</t>
  </si>
  <si>
    <t>7.</t>
  </si>
  <si>
    <t>Строительство газопровода высокого давления в с. Григорьевское Некрасовского с.п.</t>
  </si>
  <si>
    <t>Мероприятия по объектам газификации, строительства и ремонта дорог на 2012 год</t>
  </si>
  <si>
    <t>ОЦП "Обеспечение доступ-ности дош-кольного образования в ЯО"</t>
  </si>
  <si>
    <t xml:space="preserve">Строительство  детского сада на 140 мест в р.п.Красные Ткачи </t>
  </si>
  <si>
    <t>Строительство школы на 499 мест в пос. Туношна</t>
  </si>
  <si>
    <t>МФЦР52345200, поселения 7331600</t>
  </si>
  <si>
    <t>ПСД</t>
  </si>
  <si>
    <t>ПРИЛОЖЕНИЕ  12</t>
  </si>
  <si>
    <t>Разработка ПСД на строительство станции 2-го подъема с закольцовкой водопрововда в р.п. Красные Ткачи</t>
  </si>
  <si>
    <t>Разработка ПСД на закольцовку ХВС п. Красный Бор</t>
  </si>
  <si>
    <t>Разработка ПСД на строительствоо станции приема жидких бытовых отходов в п. Заволжье Заволжского с.п.</t>
  </si>
  <si>
    <t>Разработка ПСД на реконструкцию очистных канализационных  сооружений в п. Михайловский Некрасовского с.п.</t>
  </si>
  <si>
    <t>Разработка ПСД на строительство газораспределительных сетей в с. Курба Курбского с.п.</t>
  </si>
  <si>
    <t>Разработка ПСД на сгазификацию с. Мутовки-Скородумки</t>
  </si>
  <si>
    <t xml:space="preserve"> МФЦР </t>
  </si>
  <si>
    <t>поселение</t>
  </si>
  <si>
    <t>Летнее содержание дорог</t>
  </si>
  <si>
    <t>Заволжское  СП (зимн. сод)</t>
  </si>
  <si>
    <t>от а/д «Яковлевское – Диево  Городище» -
д. Головинское</t>
  </si>
  <si>
    <t>д.Кобыляево – автодорога «г. Ярославль – Диево Городище»</t>
  </si>
  <si>
    <t>д. Головинское – д. Маньково</t>
  </si>
  <si>
    <t>Заволжское с/п</t>
  </si>
  <si>
    <t>Ивняковское с/п</t>
  </si>
  <si>
    <t>от  а/д «Ярославль – Углич» - п. Садовый</t>
  </si>
  <si>
    <t xml:space="preserve">          итого:</t>
  </si>
  <si>
    <t>Карабихское с/п</t>
  </si>
  <si>
    <t>Бечихино – д.Чуркино</t>
  </si>
  <si>
    <t>Кузнечихинское с/п</t>
  </si>
  <si>
    <t xml:space="preserve">д. Шелепино –  д. Большое Ноговицино
(по Решению суда)  
</t>
  </si>
  <si>
    <t xml:space="preserve">Ремонт проездов к жилым домам д.Кузнечиха, ул.Центральная,д.№ 27  </t>
  </si>
  <si>
    <t xml:space="preserve">Ремонт проездов к жилым домам д.Кузнечиха, ул.Центральная,д.№ 28  </t>
  </si>
  <si>
    <t xml:space="preserve">Ремонт проездов к жилым домам д.Кузнечиха, ул.Центральная,д.№ 26  </t>
  </si>
  <si>
    <t>Курбское с/п</t>
  </si>
  <si>
    <t xml:space="preserve">д. Новоселки – д. Лопырево-
д. Белягино
</t>
  </si>
  <si>
    <t>Некрасовское с/п</t>
  </si>
  <si>
    <t>от а/д «Ярославль – Рыбинск» - д. Крюковское</t>
  </si>
  <si>
    <t>Ремонт разворотной площадки и площадки посадки - высадки школьников на а/д п. Красный Холм»</t>
  </si>
  <si>
    <t>Ремонт разворотной площадки и площадки посадки - высадки школьников на а/д п. Красный Волгарь</t>
  </si>
  <si>
    <t>Туношенское с/п</t>
  </si>
  <si>
    <t>«М8 – подъезд к  г. Кострома» - д. Дмитриево</t>
  </si>
  <si>
    <t xml:space="preserve">от а/д «М8 – подъезд к г. Кострома» - д. Исаково до д. Мигачево
</t>
  </si>
  <si>
    <t>Городское поселение Лесная Поляна</t>
  </si>
  <si>
    <t>Ремонт автодороги внутри границ населенных пунктов «от съезда с трассы М8 вдоль ул. Железнодорожной до поворота за гаражами»</t>
  </si>
  <si>
    <t>всего:</t>
  </si>
  <si>
    <t>Содержание дорог</t>
  </si>
  <si>
    <t>Перечень дорог планируемых к финансированию в 2014 году из районного бюджета</t>
  </si>
  <si>
    <t>Зимнее содержание                                                                                                                                                   в том числе</t>
  </si>
  <si>
    <t xml:space="preserve">д. Голенищево –д. Тимошино
</t>
  </si>
  <si>
    <t>Кузнечихинское СП (зимн. сод)</t>
  </si>
  <si>
    <t>Ремонт проездов к жилым домам п.Козьмодемьянск ул.Привокзальная 1 и ул Привокзальная 2</t>
  </si>
  <si>
    <t>Муниципальная целевая программа "Сохранность муниципальных автомобильных дорог Ярославского муниципального района"</t>
  </si>
  <si>
    <t>с. Медягино – д. Юдово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</si>
</sst>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_р_."/>
    <numFmt numFmtId="187" formatCode="#,##0.00_р_."/>
  </numFmts>
  <fonts count="52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9" fontId="3" fillId="0" borderId="12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180" fontId="3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180" fontId="0" fillId="0" borderId="0" xfId="0" applyNumberFormat="1" applyAlignment="1">
      <alignment horizontal="center"/>
    </xf>
    <xf numFmtId="18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80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5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80" fontId="10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left" vertical="center" wrapText="1"/>
    </xf>
    <xf numFmtId="9" fontId="3" fillId="0" borderId="10" xfId="0" applyNumberFormat="1" applyFont="1" applyBorder="1" applyAlignment="1">
      <alignment vertical="center" wrapText="1"/>
    </xf>
    <xf numFmtId="180" fontId="7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180" fontId="3" fillId="0" borderId="17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9" fontId="7" fillId="0" borderId="18" xfId="0" applyNumberFormat="1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180" fontId="8" fillId="0" borderId="12" xfId="0" applyNumberFormat="1" applyFont="1" applyBorder="1" applyAlignment="1">
      <alignment horizontal="center" vertical="center" wrapText="1"/>
    </xf>
    <xf numFmtId="9" fontId="8" fillId="0" borderId="20" xfId="0" applyNumberFormat="1" applyFont="1" applyBorder="1" applyAlignment="1">
      <alignment horizontal="left" vertical="center" wrapText="1"/>
    </xf>
    <xf numFmtId="180" fontId="2" fillId="0" borderId="0" xfId="0" applyNumberFormat="1" applyFont="1" applyAlignment="1">
      <alignment/>
    </xf>
    <xf numFmtId="0" fontId="3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80" fontId="7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180" fontId="0" fillId="0" borderId="0" xfId="0" applyNumberFormat="1" applyFont="1" applyAlignment="1">
      <alignment horizontal="center"/>
    </xf>
    <xf numFmtId="180" fontId="8" fillId="33" borderId="12" xfId="0" applyNumberFormat="1" applyFont="1" applyFill="1" applyBorder="1" applyAlignment="1">
      <alignment horizontal="center" vertical="center" wrapText="1"/>
    </xf>
    <xf numFmtId="180" fontId="0" fillId="33" borderId="0" xfId="0" applyNumberFormat="1" applyFill="1" applyAlignment="1">
      <alignment horizontal="center"/>
    </xf>
    <xf numFmtId="180" fontId="3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180" fontId="3" fillId="33" borderId="0" xfId="0" applyNumberFormat="1" applyFont="1" applyFill="1" applyAlignment="1">
      <alignment horizontal="center" vertical="center"/>
    </xf>
    <xf numFmtId="180" fontId="7" fillId="33" borderId="16" xfId="0" applyNumberFormat="1" applyFont="1" applyFill="1" applyBorder="1" applyAlignment="1">
      <alignment horizontal="center" vertical="center" wrapText="1"/>
    </xf>
    <xf numFmtId="180" fontId="3" fillId="33" borderId="17" xfId="0" applyNumberFormat="1" applyFont="1" applyFill="1" applyBorder="1" applyAlignment="1">
      <alignment horizontal="center" vertical="center" wrapText="1"/>
    </xf>
    <xf numFmtId="180" fontId="7" fillId="33" borderId="22" xfId="0" applyNumberFormat="1" applyFont="1" applyFill="1" applyBorder="1" applyAlignment="1">
      <alignment horizontal="center" vertical="center" wrapText="1"/>
    </xf>
    <xf numFmtId="180" fontId="9" fillId="33" borderId="13" xfId="0" applyNumberFormat="1" applyFont="1" applyFill="1" applyBorder="1" applyAlignment="1">
      <alignment horizontal="center" vertical="center"/>
    </xf>
    <xf numFmtId="180" fontId="3" fillId="33" borderId="0" xfId="0" applyNumberFormat="1" applyFont="1" applyFill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8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3" fillId="34" borderId="25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/>
    </xf>
    <xf numFmtId="180" fontId="14" fillId="34" borderId="10" xfId="0" applyNumberFormat="1" applyFont="1" applyFill="1" applyBorder="1" applyAlignment="1">
      <alignment horizontal="center" vertical="center" wrapText="1"/>
    </xf>
    <xf numFmtId="180" fontId="15" fillId="34" borderId="22" xfId="0" applyNumberFormat="1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180" fontId="13" fillId="34" borderId="10" xfId="0" applyNumberFormat="1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180" fontId="13" fillId="34" borderId="12" xfId="0" applyNumberFormat="1" applyFont="1" applyFill="1" applyBorder="1" applyAlignment="1">
      <alignment horizontal="center" vertical="center" wrapText="1"/>
    </xf>
    <xf numFmtId="180" fontId="13" fillId="34" borderId="26" xfId="0" applyNumberFormat="1" applyFont="1" applyFill="1" applyBorder="1" applyAlignment="1">
      <alignment horizontal="center" vertical="center" wrapText="1"/>
    </xf>
    <xf numFmtId="187" fontId="13" fillId="34" borderId="26" xfId="0" applyNumberFormat="1" applyFont="1" applyFill="1" applyBorder="1" applyAlignment="1">
      <alignment horizontal="center" vertical="center" wrapText="1"/>
    </xf>
    <xf numFmtId="0" fontId="14" fillId="34" borderId="27" xfId="0" applyFont="1" applyFill="1" applyBorder="1" applyAlignment="1">
      <alignment horizontal="center" vertical="center" wrapText="1"/>
    </xf>
    <xf numFmtId="180" fontId="14" fillId="34" borderId="12" xfId="0" applyNumberFormat="1" applyFont="1" applyFill="1" applyBorder="1" applyAlignment="1">
      <alignment horizontal="center" vertical="center" wrapText="1"/>
    </xf>
    <xf numFmtId="187" fontId="13" fillId="34" borderId="12" xfId="0" applyNumberFormat="1" applyFont="1" applyFill="1" applyBorder="1" applyAlignment="1">
      <alignment horizontal="center" vertical="center" wrapText="1"/>
    </xf>
    <xf numFmtId="187" fontId="14" fillId="34" borderId="10" xfId="0" applyNumberFormat="1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vertical="center" wrapText="1"/>
    </xf>
    <xf numFmtId="0" fontId="13" fillId="34" borderId="28" xfId="0" applyFont="1" applyFill="1" applyBorder="1" applyAlignment="1">
      <alignment horizontal="center" vertical="center" wrapText="1"/>
    </xf>
    <xf numFmtId="180" fontId="14" fillId="34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80" fontId="9" fillId="0" borderId="34" xfId="0" applyNumberFormat="1" applyFont="1" applyBorder="1" applyAlignment="1">
      <alignment horizontal="center" vertical="center" wrapText="1"/>
    </xf>
    <xf numFmtId="180" fontId="9" fillId="0" borderId="16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3" fillId="33" borderId="17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3" fillId="0" borderId="28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180" fontId="9" fillId="0" borderId="45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180" fontId="14" fillId="33" borderId="46" xfId="0" applyNumberFormat="1" applyFont="1" applyFill="1" applyBorder="1" applyAlignment="1">
      <alignment horizontal="center" vertical="center" wrapText="1"/>
    </xf>
    <xf numFmtId="180" fontId="14" fillId="33" borderId="20" xfId="0" applyNumberFormat="1" applyFont="1" applyFill="1" applyBorder="1" applyAlignment="1">
      <alignment horizontal="center" vertical="center" wrapText="1"/>
    </xf>
    <xf numFmtId="180" fontId="14" fillId="33" borderId="32" xfId="0" applyNumberFormat="1" applyFont="1" applyFill="1" applyBorder="1" applyAlignment="1">
      <alignment horizontal="center" vertical="center" wrapText="1"/>
    </xf>
    <xf numFmtId="180" fontId="14" fillId="33" borderId="41" xfId="0" applyNumberFormat="1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left" vertical="center" wrapText="1"/>
    </xf>
    <xf numFmtId="0" fontId="12" fillId="34" borderId="27" xfId="0" applyFont="1" applyFill="1" applyBorder="1" applyAlignment="1">
      <alignment wrapText="1"/>
    </xf>
    <xf numFmtId="0" fontId="13" fillId="34" borderId="27" xfId="0" applyFont="1" applyFill="1" applyBorder="1" applyAlignment="1">
      <alignment horizontal="left" vertical="center" wrapText="1"/>
    </xf>
    <xf numFmtId="0" fontId="14" fillId="34" borderId="28" xfId="0" applyFont="1" applyFill="1" applyBorder="1" applyAlignment="1">
      <alignment horizontal="center" vertical="center" wrapText="1"/>
    </xf>
    <xf numFmtId="0" fontId="13" fillId="34" borderId="47" xfId="0" applyFont="1" applyFill="1" applyBorder="1" applyAlignment="1">
      <alignment horizontal="center" vertical="center" wrapText="1"/>
    </xf>
    <xf numFmtId="0" fontId="13" fillId="34" borderId="4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34" borderId="27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34" borderId="28" xfId="0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center" vertical="center" wrapText="1"/>
    </xf>
    <xf numFmtId="0" fontId="14" fillId="34" borderId="45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right" vertical="top" wrapText="1"/>
    </xf>
    <xf numFmtId="0" fontId="0" fillId="0" borderId="27" xfId="0" applyBorder="1" applyAlignment="1">
      <alignment vertical="top"/>
    </xf>
    <xf numFmtId="0" fontId="12" fillId="34" borderId="27" xfId="0" applyFont="1" applyFill="1" applyBorder="1" applyAlignment="1">
      <alignment horizontal="left" wrapText="1"/>
    </xf>
    <xf numFmtId="0" fontId="14" fillId="34" borderId="47" xfId="0" applyFont="1" applyFill="1" applyBorder="1" applyAlignment="1">
      <alignment horizontal="center" vertical="center" wrapText="1"/>
    </xf>
    <xf numFmtId="0" fontId="14" fillId="34" borderId="49" xfId="0" applyFont="1" applyFill="1" applyBorder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34" borderId="22" xfId="0" applyFont="1" applyFill="1" applyBorder="1" applyAlignment="1">
      <alignment horizontal="left" vertical="center"/>
    </xf>
    <xf numFmtId="0" fontId="12" fillId="34" borderId="22" xfId="0" applyFont="1" applyFill="1" applyBorder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SheetLayoutView="100" zoomScalePageLayoutView="0" workbookViewId="0" topLeftCell="A87">
      <selection activeCell="H104" sqref="H104"/>
    </sheetView>
  </sheetViews>
  <sheetFormatPr defaultColWidth="9.140625" defaultRowHeight="12.75"/>
  <cols>
    <col min="1" max="1" width="4.57421875" style="0" customWidth="1"/>
    <col min="2" max="2" width="10.00390625" style="0" customWidth="1"/>
    <col min="3" max="3" width="11.7109375" style="0" customWidth="1"/>
    <col min="5" max="5" width="17.140625" style="0" customWidth="1"/>
    <col min="6" max="6" width="14.7109375" style="1" customWidth="1"/>
    <col min="7" max="7" width="14.8515625" style="27" customWidth="1"/>
    <col min="8" max="8" width="14.8515625" style="58" customWidth="1"/>
    <col min="9" max="9" width="0" style="0" hidden="1" customWidth="1"/>
    <col min="10" max="10" width="16.140625" style="3" customWidth="1"/>
    <col min="11" max="11" width="0.2890625" style="0" customWidth="1"/>
  </cols>
  <sheetData>
    <row r="1" spans="6:11" ht="12.75">
      <c r="F1" s="34" t="s">
        <v>69</v>
      </c>
      <c r="G1" s="153" t="s">
        <v>104</v>
      </c>
      <c r="H1" s="153"/>
      <c r="I1" s="153"/>
      <c r="J1" s="153"/>
      <c r="K1" s="2"/>
    </row>
    <row r="2" spans="6:11" ht="12.75">
      <c r="F2" s="2"/>
      <c r="G2" s="153" t="s">
        <v>0</v>
      </c>
      <c r="H2" s="153"/>
      <c r="I2" s="153"/>
      <c r="J2" s="153"/>
      <c r="K2" s="2"/>
    </row>
    <row r="3" spans="6:12" ht="12.75">
      <c r="F3" s="34"/>
      <c r="G3" s="153" t="s">
        <v>70</v>
      </c>
      <c r="H3" s="153"/>
      <c r="I3" s="153"/>
      <c r="J3" s="153"/>
      <c r="K3" s="2"/>
      <c r="L3" s="1"/>
    </row>
    <row r="4" spans="9:11" ht="12.75">
      <c r="I4" s="2"/>
      <c r="J4" s="32"/>
      <c r="K4" s="2"/>
    </row>
    <row r="5" spans="1:11" ht="15.75">
      <c r="A5" s="154" t="s">
        <v>98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ht="12.75">
      <c r="J6" s="3" t="s">
        <v>67</v>
      </c>
    </row>
    <row r="7" spans="1:11" s="8" customFormat="1" ht="11.25">
      <c r="A7" s="98" t="s">
        <v>5</v>
      </c>
      <c r="B7" s="98" t="s">
        <v>6</v>
      </c>
      <c r="C7" s="98" t="s">
        <v>7</v>
      </c>
      <c r="D7" s="98" t="s">
        <v>8</v>
      </c>
      <c r="E7" s="98"/>
      <c r="F7" s="120" t="s">
        <v>1</v>
      </c>
      <c r="G7" s="120"/>
      <c r="H7" s="120"/>
      <c r="I7" s="6"/>
      <c r="J7" s="111" t="s">
        <v>9</v>
      </c>
      <c r="K7" s="7"/>
    </row>
    <row r="8" spans="1:10" s="8" customFormat="1" ht="30.75" customHeight="1">
      <c r="A8" s="98"/>
      <c r="B8" s="98"/>
      <c r="C8" s="98"/>
      <c r="D8" s="98"/>
      <c r="E8" s="98"/>
      <c r="F8" s="4" t="s">
        <v>3</v>
      </c>
      <c r="G8" s="19" t="s">
        <v>4</v>
      </c>
      <c r="H8" s="59" t="s">
        <v>2</v>
      </c>
      <c r="I8" s="10">
        <v>0.2</v>
      </c>
      <c r="J8" s="112"/>
    </row>
    <row r="9" spans="1:10" s="8" customFormat="1" ht="49.5" customHeight="1" hidden="1">
      <c r="A9" s="98" t="s">
        <v>10</v>
      </c>
      <c r="B9" s="165" t="s">
        <v>11</v>
      </c>
      <c r="C9" s="167">
        <f>F16+G16+H16</f>
        <v>0</v>
      </c>
      <c r="D9" s="155" t="s">
        <v>12</v>
      </c>
      <c r="E9" s="155"/>
      <c r="F9" s="4"/>
      <c r="G9" s="19"/>
      <c r="H9" s="59"/>
      <c r="I9" s="4"/>
      <c r="J9" s="9" t="s">
        <v>14</v>
      </c>
    </row>
    <row r="10" spans="1:10" s="8" customFormat="1" ht="34.5" customHeight="1" hidden="1">
      <c r="A10" s="98"/>
      <c r="B10" s="165"/>
      <c r="C10" s="168"/>
      <c r="D10" s="155" t="s">
        <v>13</v>
      </c>
      <c r="E10" s="155"/>
      <c r="F10" s="4"/>
      <c r="G10" s="19"/>
      <c r="H10" s="59"/>
      <c r="I10" s="4"/>
      <c r="J10" s="9" t="s">
        <v>50</v>
      </c>
    </row>
    <row r="11" spans="1:10" s="8" customFormat="1" ht="34.5" customHeight="1" hidden="1">
      <c r="A11" s="98"/>
      <c r="B11" s="165"/>
      <c r="C11" s="168"/>
      <c r="D11" s="129" t="s">
        <v>41</v>
      </c>
      <c r="E11" s="130"/>
      <c r="F11" s="4"/>
      <c r="G11" s="19"/>
      <c r="H11" s="59"/>
      <c r="I11" s="4"/>
      <c r="J11" s="9" t="s">
        <v>14</v>
      </c>
    </row>
    <row r="12" spans="1:10" s="8" customFormat="1" ht="24.75" customHeight="1" hidden="1">
      <c r="A12" s="98"/>
      <c r="B12" s="165"/>
      <c r="C12" s="168"/>
      <c r="D12" s="155" t="s">
        <v>15</v>
      </c>
      <c r="E12" s="155"/>
      <c r="F12" s="4"/>
      <c r="G12" s="19"/>
      <c r="H12" s="59"/>
      <c r="I12" s="4"/>
      <c r="J12" s="9" t="s">
        <v>16</v>
      </c>
    </row>
    <row r="13" spans="1:10" s="8" customFormat="1" ht="24.75" customHeight="1" hidden="1">
      <c r="A13" s="98"/>
      <c r="B13" s="165"/>
      <c r="C13" s="168"/>
      <c r="D13" s="155" t="s">
        <v>17</v>
      </c>
      <c r="E13" s="155"/>
      <c r="F13" s="4"/>
      <c r="G13" s="19"/>
      <c r="H13" s="59"/>
      <c r="I13" s="4"/>
      <c r="J13" s="9" t="s">
        <v>16</v>
      </c>
    </row>
    <row r="14" spans="1:10" s="8" customFormat="1" ht="24.75" customHeight="1" hidden="1">
      <c r="A14" s="98"/>
      <c r="B14" s="165"/>
      <c r="C14" s="168"/>
      <c r="D14" s="155" t="s">
        <v>18</v>
      </c>
      <c r="E14" s="155"/>
      <c r="F14" s="4"/>
      <c r="G14" s="19"/>
      <c r="H14" s="59"/>
      <c r="I14" s="4"/>
      <c r="J14" s="9" t="s">
        <v>16</v>
      </c>
    </row>
    <row r="15" spans="1:10" s="8" customFormat="1" ht="24.75" customHeight="1" hidden="1">
      <c r="A15" s="98"/>
      <c r="B15" s="165"/>
      <c r="C15" s="168"/>
      <c r="D15" s="129" t="s">
        <v>33</v>
      </c>
      <c r="E15" s="130"/>
      <c r="F15" s="4"/>
      <c r="G15" s="19"/>
      <c r="H15" s="59"/>
      <c r="I15" s="4"/>
      <c r="J15" s="9" t="s">
        <v>16</v>
      </c>
    </row>
    <row r="16" spans="1:10" s="8" customFormat="1" ht="11.25" hidden="1">
      <c r="A16" s="98"/>
      <c r="B16" s="165"/>
      <c r="C16" s="169"/>
      <c r="D16" s="158" t="s">
        <v>19</v>
      </c>
      <c r="E16" s="158"/>
      <c r="F16" s="13">
        <f>SUM(F9:F15)</f>
        <v>0</v>
      </c>
      <c r="G16" s="20">
        <f>G9+G10+G11</f>
        <v>0</v>
      </c>
      <c r="H16" s="60">
        <f>H9+H10+H12+H13+H14+H15</f>
        <v>0</v>
      </c>
      <c r="I16" s="13"/>
      <c r="J16" s="14"/>
    </row>
    <row r="17" spans="1:10" s="8" customFormat="1" ht="58.5" customHeight="1">
      <c r="A17" s="156" t="s">
        <v>10</v>
      </c>
      <c r="B17" s="156" t="s">
        <v>63</v>
      </c>
      <c r="C17" s="161">
        <f>F21+G21+H21</f>
        <v>43515000</v>
      </c>
      <c r="D17" s="157" t="s">
        <v>71</v>
      </c>
      <c r="E17" s="157"/>
      <c r="F17" s="19"/>
      <c r="G17" s="19"/>
      <c r="H17" s="59">
        <v>2000000</v>
      </c>
      <c r="I17" s="4"/>
      <c r="J17" s="4" t="s">
        <v>14</v>
      </c>
    </row>
    <row r="18" spans="1:10" s="8" customFormat="1" ht="31.5" customHeight="1">
      <c r="A18" s="156"/>
      <c r="B18" s="156"/>
      <c r="C18" s="162"/>
      <c r="D18" s="129" t="s">
        <v>72</v>
      </c>
      <c r="E18" s="130"/>
      <c r="F18" s="19"/>
      <c r="G18" s="19">
        <v>6700000</v>
      </c>
      <c r="H18" s="59">
        <v>510000</v>
      </c>
      <c r="I18" s="4"/>
      <c r="J18" s="4" t="s">
        <v>14</v>
      </c>
    </row>
    <row r="19" spans="1:10" s="8" customFormat="1" ht="27.75" customHeight="1">
      <c r="A19" s="156"/>
      <c r="B19" s="156"/>
      <c r="C19" s="162"/>
      <c r="D19" s="129" t="s">
        <v>101</v>
      </c>
      <c r="E19" s="130"/>
      <c r="F19" s="19"/>
      <c r="G19" s="19"/>
      <c r="H19" s="59">
        <v>6200000</v>
      </c>
      <c r="I19" s="4"/>
      <c r="J19" s="4" t="s">
        <v>14</v>
      </c>
    </row>
    <row r="20" spans="1:10" s="8" customFormat="1" ht="41.25" customHeight="1">
      <c r="A20" s="156"/>
      <c r="B20" s="156"/>
      <c r="C20" s="162"/>
      <c r="D20" s="129" t="s">
        <v>73</v>
      </c>
      <c r="E20" s="130"/>
      <c r="F20" s="19"/>
      <c r="G20" s="19">
        <v>26700000</v>
      </c>
      <c r="H20" s="59">
        <v>1405000</v>
      </c>
      <c r="I20" s="4"/>
      <c r="J20" s="4" t="s">
        <v>14</v>
      </c>
    </row>
    <row r="21" spans="1:10" s="8" customFormat="1" ht="24.75" customHeight="1">
      <c r="A21" s="156"/>
      <c r="B21" s="156"/>
      <c r="C21" s="166"/>
      <c r="D21" s="158" t="s">
        <v>19</v>
      </c>
      <c r="E21" s="158"/>
      <c r="F21" s="20">
        <f>F17+F18+F19+F20</f>
        <v>0</v>
      </c>
      <c r="G21" s="20">
        <f>G17+G18+G19+G20</f>
        <v>33400000</v>
      </c>
      <c r="H21" s="60">
        <f>H17+H18+H19+H20</f>
        <v>10115000</v>
      </c>
      <c r="I21" s="13"/>
      <c r="J21" s="14"/>
    </row>
    <row r="22" spans="1:10" s="8" customFormat="1" ht="30.75" customHeight="1">
      <c r="A22" s="160" t="s">
        <v>20</v>
      </c>
      <c r="B22" s="160" t="s">
        <v>51</v>
      </c>
      <c r="C22" s="161">
        <f>G62+H62+H70</f>
        <v>26150000</v>
      </c>
      <c r="D22" s="144" t="s">
        <v>52</v>
      </c>
      <c r="E22" s="145"/>
      <c r="F22" s="145"/>
      <c r="G22" s="145"/>
      <c r="H22" s="145"/>
      <c r="I22" s="145"/>
      <c r="J22" s="146"/>
    </row>
    <row r="23" spans="1:10" s="8" customFormat="1" ht="31.5" customHeight="1">
      <c r="A23" s="124"/>
      <c r="B23" s="124"/>
      <c r="C23" s="162"/>
      <c r="D23" s="147" t="s">
        <v>53</v>
      </c>
      <c r="E23" s="148"/>
      <c r="F23" s="4"/>
      <c r="G23" s="19">
        <v>800000</v>
      </c>
      <c r="H23" s="59">
        <v>200000</v>
      </c>
      <c r="I23" s="4">
        <v>750</v>
      </c>
      <c r="J23" s="4" t="s">
        <v>55</v>
      </c>
    </row>
    <row r="24" spans="1:10" s="8" customFormat="1" ht="61.5" customHeight="1" hidden="1">
      <c r="A24" s="124"/>
      <c r="B24" s="124"/>
      <c r="C24" s="162"/>
      <c r="D24" s="147" t="s">
        <v>54</v>
      </c>
      <c r="E24" s="148"/>
      <c r="F24" s="4"/>
      <c r="G24" s="19"/>
      <c r="H24" s="59"/>
      <c r="I24" s="4">
        <v>1250</v>
      </c>
      <c r="J24" s="4" t="s">
        <v>56</v>
      </c>
    </row>
    <row r="25" spans="1:10" s="8" customFormat="1" ht="42.75" customHeight="1" hidden="1">
      <c r="A25" s="124"/>
      <c r="B25" s="124"/>
      <c r="C25" s="162"/>
      <c r="D25" s="147" t="s">
        <v>64</v>
      </c>
      <c r="E25" s="148"/>
      <c r="F25" s="4"/>
      <c r="G25" s="19"/>
      <c r="H25" s="59"/>
      <c r="I25" s="4">
        <v>1163</v>
      </c>
      <c r="J25" s="4" t="s">
        <v>44</v>
      </c>
    </row>
    <row r="26" spans="1:10" s="8" customFormat="1" ht="28.5" customHeight="1">
      <c r="A26" s="124"/>
      <c r="B26" s="124"/>
      <c r="C26" s="162"/>
      <c r="D26" s="147" t="s">
        <v>21</v>
      </c>
      <c r="E26" s="148"/>
      <c r="F26" s="4"/>
      <c r="G26" s="19">
        <v>2800000</v>
      </c>
      <c r="H26" s="59">
        <v>700000</v>
      </c>
      <c r="I26" s="4">
        <v>1619</v>
      </c>
      <c r="J26" s="4" t="s">
        <v>14</v>
      </c>
    </row>
    <row r="27" spans="1:10" s="8" customFormat="1" ht="49.5" customHeight="1" hidden="1">
      <c r="A27" s="124"/>
      <c r="B27" s="124"/>
      <c r="C27" s="162"/>
      <c r="D27" s="147" t="s">
        <v>22</v>
      </c>
      <c r="E27" s="148"/>
      <c r="F27" s="4"/>
      <c r="G27" s="19"/>
      <c r="H27" s="59"/>
      <c r="I27" s="4"/>
      <c r="J27" s="4" t="s">
        <v>31</v>
      </c>
    </row>
    <row r="28" spans="1:10" s="8" customFormat="1" ht="49.5" customHeight="1" hidden="1">
      <c r="A28" s="124"/>
      <c r="B28" s="124"/>
      <c r="C28" s="162"/>
      <c r="D28" s="163" t="s">
        <v>43</v>
      </c>
      <c r="E28" s="164"/>
      <c r="F28" s="4"/>
      <c r="G28" s="21"/>
      <c r="H28" s="61"/>
      <c r="I28" s="12">
        <v>4782</v>
      </c>
      <c r="J28" s="4"/>
    </row>
    <row r="29" spans="1:10" s="8" customFormat="1" ht="34.5" customHeight="1">
      <c r="A29" s="124"/>
      <c r="B29" s="124"/>
      <c r="C29" s="162"/>
      <c r="D29" s="129" t="s">
        <v>78</v>
      </c>
      <c r="E29" s="130"/>
      <c r="F29" s="4"/>
      <c r="G29" s="19">
        <v>7000000</v>
      </c>
      <c r="H29" s="59">
        <v>1750000</v>
      </c>
      <c r="I29" s="4"/>
      <c r="J29" s="4" t="s">
        <v>14</v>
      </c>
    </row>
    <row r="30" spans="1:10" s="8" customFormat="1" ht="34.5" customHeight="1">
      <c r="A30" s="124"/>
      <c r="B30" s="124"/>
      <c r="C30" s="162"/>
      <c r="D30" s="129" t="s">
        <v>97</v>
      </c>
      <c r="E30" s="130"/>
      <c r="F30" s="4"/>
      <c r="G30" s="19"/>
      <c r="H30" s="59">
        <v>1000000</v>
      </c>
      <c r="I30" s="4"/>
      <c r="J30" s="4" t="s">
        <v>14</v>
      </c>
    </row>
    <row r="31" spans="1:10" s="18" customFormat="1" ht="30.75" customHeight="1">
      <c r="A31" s="124"/>
      <c r="B31" s="124"/>
      <c r="C31" s="162"/>
      <c r="D31" s="129" t="s">
        <v>74</v>
      </c>
      <c r="E31" s="130"/>
      <c r="F31" s="37"/>
      <c r="G31" s="38"/>
      <c r="H31" s="59">
        <v>600000</v>
      </c>
      <c r="I31" s="37"/>
      <c r="J31" s="4" t="s">
        <v>14</v>
      </c>
    </row>
    <row r="32" spans="1:10" s="18" customFormat="1" ht="19.5" customHeight="1">
      <c r="A32" s="124"/>
      <c r="B32" s="124"/>
      <c r="C32" s="162"/>
      <c r="D32" s="129" t="s">
        <v>79</v>
      </c>
      <c r="E32" s="130"/>
      <c r="F32" s="37"/>
      <c r="G32" s="38"/>
      <c r="H32" s="59">
        <v>150000</v>
      </c>
      <c r="I32" s="37"/>
      <c r="J32" s="4" t="s">
        <v>14</v>
      </c>
    </row>
    <row r="33" spans="1:10" s="18" customFormat="1" ht="70.5" customHeight="1">
      <c r="A33" s="124"/>
      <c r="B33" s="124"/>
      <c r="C33" s="162"/>
      <c r="D33" s="129" t="s">
        <v>80</v>
      </c>
      <c r="E33" s="130"/>
      <c r="F33" s="37"/>
      <c r="G33" s="38"/>
      <c r="H33" s="59">
        <v>1000000</v>
      </c>
      <c r="I33" s="37"/>
      <c r="J33" s="4" t="s">
        <v>14</v>
      </c>
    </row>
    <row r="34" spans="1:10" s="18" customFormat="1" ht="40.5" customHeight="1">
      <c r="A34" s="124"/>
      <c r="B34" s="124"/>
      <c r="C34" s="162"/>
      <c r="D34" s="129" t="s">
        <v>81</v>
      </c>
      <c r="E34" s="130"/>
      <c r="F34" s="37"/>
      <c r="G34" s="38"/>
      <c r="H34" s="59">
        <v>1000000</v>
      </c>
      <c r="I34" s="37"/>
      <c r="J34" s="4" t="s">
        <v>14</v>
      </c>
    </row>
    <row r="35" spans="1:10" s="8" customFormat="1" ht="30" customHeight="1">
      <c r="A35" s="124"/>
      <c r="B35" s="124"/>
      <c r="C35" s="162"/>
      <c r="D35" s="147" t="s">
        <v>82</v>
      </c>
      <c r="E35" s="148"/>
      <c r="F35" s="4"/>
      <c r="G35" s="21"/>
      <c r="H35" s="59">
        <v>800000</v>
      </c>
      <c r="I35" s="12"/>
      <c r="J35" s="4" t="s">
        <v>14</v>
      </c>
    </row>
    <row r="36" spans="1:10" s="8" customFormat="1" ht="32.25" customHeight="1">
      <c r="A36" s="124"/>
      <c r="B36" s="124"/>
      <c r="C36" s="162"/>
      <c r="D36" s="147" t="s">
        <v>83</v>
      </c>
      <c r="E36" s="148"/>
      <c r="F36" s="4"/>
      <c r="G36" s="19"/>
      <c r="H36" s="59">
        <v>1400000</v>
      </c>
      <c r="I36" s="4"/>
      <c r="J36" s="4" t="s">
        <v>14</v>
      </c>
    </row>
    <row r="37" spans="1:10" s="8" customFormat="1" ht="24" customHeight="1" hidden="1">
      <c r="A37" s="124"/>
      <c r="B37" s="124"/>
      <c r="C37" s="162"/>
      <c r="D37" s="129" t="s">
        <v>42</v>
      </c>
      <c r="E37" s="130"/>
      <c r="F37" s="4"/>
      <c r="G37" s="19"/>
      <c r="H37" s="59"/>
      <c r="I37" s="4"/>
      <c r="J37" s="4" t="s">
        <v>14</v>
      </c>
    </row>
    <row r="38" spans="1:10" s="8" customFormat="1" ht="45" customHeight="1" hidden="1">
      <c r="A38" s="124"/>
      <c r="B38" s="124"/>
      <c r="C38" s="162"/>
      <c r="D38" s="147" t="s">
        <v>23</v>
      </c>
      <c r="E38" s="148"/>
      <c r="F38" s="4"/>
      <c r="G38" s="19"/>
      <c r="H38" s="59"/>
      <c r="I38" s="4"/>
      <c r="J38" s="4" t="s">
        <v>16</v>
      </c>
    </row>
    <row r="39" spans="1:10" s="8" customFormat="1" ht="30" customHeight="1" hidden="1">
      <c r="A39" s="124"/>
      <c r="B39" s="124"/>
      <c r="C39" s="162"/>
      <c r="D39" s="147" t="s">
        <v>24</v>
      </c>
      <c r="E39" s="148"/>
      <c r="F39" s="4"/>
      <c r="G39" s="19"/>
      <c r="H39" s="59"/>
      <c r="I39" s="4"/>
      <c r="J39" s="4" t="s">
        <v>16</v>
      </c>
    </row>
    <row r="40" spans="1:10" s="8" customFormat="1" ht="34.5" customHeight="1" hidden="1">
      <c r="A40" s="124"/>
      <c r="B40" s="124"/>
      <c r="C40" s="162"/>
      <c r="D40" s="147" t="s">
        <v>25</v>
      </c>
      <c r="E40" s="148"/>
      <c r="F40" s="4"/>
      <c r="G40" s="19"/>
      <c r="H40" s="59"/>
      <c r="I40" s="4"/>
      <c r="J40" s="4" t="s">
        <v>46</v>
      </c>
    </row>
    <row r="41" spans="1:10" s="8" customFormat="1" ht="30" customHeight="1" hidden="1">
      <c r="A41" s="124"/>
      <c r="B41" s="124"/>
      <c r="C41" s="162"/>
      <c r="D41" s="147" t="s">
        <v>26</v>
      </c>
      <c r="E41" s="148"/>
      <c r="F41" s="4"/>
      <c r="G41" s="19"/>
      <c r="H41" s="59"/>
      <c r="I41" s="4"/>
      <c r="J41" s="4" t="s">
        <v>14</v>
      </c>
    </row>
    <row r="42" spans="1:10" s="8" customFormat="1" ht="22.5" customHeight="1" hidden="1">
      <c r="A42" s="124"/>
      <c r="B42" s="124"/>
      <c r="C42" s="162"/>
      <c r="D42" s="129" t="s">
        <v>32</v>
      </c>
      <c r="E42" s="130"/>
      <c r="F42" s="4"/>
      <c r="G42" s="19"/>
      <c r="H42" s="59"/>
      <c r="I42" s="4"/>
      <c r="J42" s="4" t="s">
        <v>48</v>
      </c>
    </row>
    <row r="43" spans="1:10" s="8" customFormat="1" ht="69.75" customHeight="1" hidden="1">
      <c r="A43" s="124"/>
      <c r="B43" s="124"/>
      <c r="C43" s="162"/>
      <c r="D43" s="129" t="s">
        <v>36</v>
      </c>
      <c r="E43" s="130"/>
      <c r="F43" s="5"/>
      <c r="G43" s="19"/>
      <c r="H43" s="59"/>
      <c r="I43" s="4"/>
      <c r="J43" s="4" t="s">
        <v>14</v>
      </c>
    </row>
    <row r="44" spans="1:10" s="8" customFormat="1" ht="27.75" customHeight="1" hidden="1">
      <c r="A44" s="124"/>
      <c r="B44" s="124"/>
      <c r="C44" s="162"/>
      <c r="D44" s="129" t="s">
        <v>37</v>
      </c>
      <c r="E44" s="130"/>
      <c r="F44" s="5"/>
      <c r="G44" s="19"/>
      <c r="H44" s="59"/>
      <c r="I44" s="4"/>
      <c r="J44" s="4"/>
    </row>
    <row r="45" spans="1:10" s="8" customFormat="1" ht="42" customHeight="1" hidden="1">
      <c r="A45" s="124"/>
      <c r="B45" s="124"/>
      <c r="C45" s="162"/>
      <c r="D45" s="129" t="s">
        <v>47</v>
      </c>
      <c r="E45" s="130"/>
      <c r="F45" s="5"/>
      <c r="G45" s="19"/>
      <c r="H45" s="59"/>
      <c r="I45" s="4"/>
      <c r="J45" s="4" t="s">
        <v>14</v>
      </c>
    </row>
    <row r="46" spans="1:10" s="8" customFormat="1" ht="24.75" customHeight="1" hidden="1">
      <c r="A46" s="124"/>
      <c r="B46" s="124"/>
      <c r="C46" s="162"/>
      <c r="D46" s="129" t="s">
        <v>49</v>
      </c>
      <c r="E46" s="130"/>
      <c r="F46" s="5"/>
      <c r="G46" s="19"/>
      <c r="H46" s="59"/>
      <c r="I46" s="4"/>
      <c r="J46" s="4"/>
    </row>
    <row r="47" spans="1:10" s="8" customFormat="1" ht="27" customHeight="1" hidden="1">
      <c r="A47" s="124"/>
      <c r="B47" s="124"/>
      <c r="C47" s="162"/>
      <c r="D47" s="129" t="s">
        <v>38</v>
      </c>
      <c r="E47" s="130"/>
      <c r="F47" s="5"/>
      <c r="G47" s="19"/>
      <c r="H47" s="59"/>
      <c r="I47" s="4"/>
      <c r="J47" s="4"/>
    </row>
    <row r="48" spans="1:10" s="8" customFormat="1" ht="27" customHeight="1" hidden="1">
      <c r="A48" s="124"/>
      <c r="B48" s="124"/>
      <c r="C48" s="162"/>
      <c r="D48" s="129" t="s">
        <v>39</v>
      </c>
      <c r="E48" s="130"/>
      <c r="F48" s="5"/>
      <c r="G48" s="19"/>
      <c r="H48" s="59"/>
      <c r="I48" s="4"/>
      <c r="J48" s="4" t="s">
        <v>14</v>
      </c>
    </row>
    <row r="49" spans="1:10" s="8" customFormat="1" ht="45.75" customHeight="1" hidden="1">
      <c r="A49" s="124"/>
      <c r="B49" s="124"/>
      <c r="C49" s="162"/>
      <c r="D49" s="129" t="s">
        <v>65</v>
      </c>
      <c r="E49" s="130"/>
      <c r="F49" s="5"/>
      <c r="G49" s="19"/>
      <c r="H49" s="59"/>
      <c r="I49" s="4">
        <v>85</v>
      </c>
      <c r="J49" s="4"/>
    </row>
    <row r="50" spans="1:10" s="8" customFormat="1" ht="43.5" customHeight="1" hidden="1">
      <c r="A50" s="124"/>
      <c r="B50" s="124"/>
      <c r="C50" s="162"/>
      <c r="D50" s="129" t="s">
        <v>40</v>
      </c>
      <c r="E50" s="130"/>
      <c r="F50" s="5"/>
      <c r="G50" s="19"/>
      <c r="H50" s="59"/>
      <c r="I50" s="4"/>
      <c r="J50" s="4" t="s">
        <v>16</v>
      </c>
    </row>
    <row r="51" spans="1:10" s="15" customFormat="1" ht="30.75" customHeight="1" hidden="1">
      <c r="A51" s="124"/>
      <c r="B51" s="124"/>
      <c r="C51" s="162"/>
      <c r="D51" s="170" t="s">
        <v>66</v>
      </c>
      <c r="E51" s="171"/>
      <c r="F51" s="4"/>
      <c r="G51" s="19"/>
      <c r="H51" s="59"/>
      <c r="I51" s="4"/>
      <c r="J51" s="4" t="s">
        <v>14</v>
      </c>
    </row>
    <row r="52" spans="1:10" s="15" customFormat="1" ht="39" customHeight="1" hidden="1">
      <c r="A52" s="124"/>
      <c r="B52" s="124"/>
      <c r="C52" s="162"/>
      <c r="D52" s="170" t="s">
        <v>45</v>
      </c>
      <c r="E52" s="171"/>
      <c r="F52" s="4"/>
      <c r="G52" s="19"/>
      <c r="H52" s="59"/>
      <c r="I52" s="4"/>
      <c r="J52" s="4" t="s">
        <v>14</v>
      </c>
    </row>
    <row r="53" spans="1:10" s="8" customFormat="1" ht="22.5" customHeight="1" hidden="1">
      <c r="A53" s="124"/>
      <c r="B53" s="124"/>
      <c r="C53" s="162"/>
      <c r="D53" s="129" t="s">
        <v>35</v>
      </c>
      <c r="E53" s="130"/>
      <c r="F53" s="4"/>
      <c r="G53" s="19"/>
      <c r="H53" s="59"/>
      <c r="I53" s="4"/>
      <c r="J53" s="4"/>
    </row>
    <row r="54" spans="1:10" s="8" customFormat="1" ht="33" customHeight="1">
      <c r="A54" s="124"/>
      <c r="B54" s="124"/>
      <c r="C54" s="162"/>
      <c r="D54" s="151" t="s">
        <v>84</v>
      </c>
      <c r="E54" s="152"/>
      <c r="F54" s="4"/>
      <c r="G54" s="19"/>
      <c r="H54" s="59">
        <v>500000</v>
      </c>
      <c r="I54" s="4"/>
      <c r="J54" s="4" t="s">
        <v>14</v>
      </c>
    </row>
    <row r="55" spans="1:10" s="8" customFormat="1" ht="29.25" customHeight="1">
      <c r="A55" s="124"/>
      <c r="B55" s="124"/>
      <c r="C55" s="162"/>
      <c r="D55" s="129" t="s">
        <v>85</v>
      </c>
      <c r="E55" s="130"/>
      <c r="F55" s="4"/>
      <c r="G55" s="19"/>
      <c r="H55" s="59">
        <v>500000</v>
      </c>
      <c r="I55" s="4"/>
      <c r="J55" s="4" t="s">
        <v>14</v>
      </c>
    </row>
    <row r="56" spans="1:10" s="8" customFormat="1" ht="29.25" customHeight="1">
      <c r="A56" s="124"/>
      <c r="B56" s="124"/>
      <c r="C56" s="162"/>
      <c r="D56" s="129" t="s">
        <v>87</v>
      </c>
      <c r="E56" s="130"/>
      <c r="F56" s="4"/>
      <c r="G56" s="19"/>
      <c r="H56" s="59">
        <v>1000000</v>
      </c>
      <c r="I56" s="4"/>
      <c r="J56" s="4" t="s">
        <v>14</v>
      </c>
    </row>
    <row r="57" spans="1:10" s="8" customFormat="1" ht="29.25" customHeight="1">
      <c r="A57" s="124"/>
      <c r="B57" s="124"/>
      <c r="C57" s="162"/>
      <c r="D57" s="129" t="s">
        <v>88</v>
      </c>
      <c r="E57" s="130"/>
      <c r="F57" s="4"/>
      <c r="G57" s="19"/>
      <c r="H57" s="59">
        <v>700000</v>
      </c>
      <c r="I57" s="4"/>
      <c r="J57" s="4" t="s">
        <v>14</v>
      </c>
    </row>
    <row r="58" spans="1:10" s="8" customFormat="1" ht="45.75" customHeight="1">
      <c r="A58" s="124"/>
      <c r="B58" s="124"/>
      <c r="C58" s="162"/>
      <c r="D58" s="129" t="s">
        <v>89</v>
      </c>
      <c r="E58" s="130"/>
      <c r="F58" s="4"/>
      <c r="G58" s="19"/>
      <c r="H58" s="59">
        <v>150000</v>
      </c>
      <c r="I58" s="4"/>
      <c r="J58" s="4" t="s">
        <v>14</v>
      </c>
    </row>
    <row r="59" spans="1:10" s="8" customFormat="1" ht="45.75" customHeight="1">
      <c r="A59" s="124"/>
      <c r="B59" s="124"/>
      <c r="C59" s="162"/>
      <c r="D59" s="129" t="s">
        <v>109</v>
      </c>
      <c r="E59" s="130"/>
      <c r="F59" s="4"/>
      <c r="G59" s="19"/>
      <c r="H59" s="59">
        <v>1500000</v>
      </c>
      <c r="I59" s="4"/>
      <c r="J59" s="4"/>
    </row>
    <row r="60" spans="1:10" s="8" customFormat="1" ht="45.75" customHeight="1">
      <c r="A60" s="124"/>
      <c r="B60" s="124"/>
      <c r="C60" s="162"/>
      <c r="D60" s="129" t="s">
        <v>110</v>
      </c>
      <c r="E60" s="130"/>
      <c r="F60" s="4"/>
      <c r="G60" s="19"/>
      <c r="H60" s="59">
        <v>500000</v>
      </c>
      <c r="I60" s="4"/>
      <c r="J60" s="4"/>
    </row>
    <row r="61" spans="1:10" s="8" customFormat="1" ht="62.25" customHeight="1">
      <c r="A61" s="124"/>
      <c r="B61" s="124"/>
      <c r="C61" s="162"/>
      <c r="D61" s="129" t="s">
        <v>86</v>
      </c>
      <c r="E61" s="130"/>
      <c r="F61" s="4"/>
      <c r="G61" s="19"/>
      <c r="H61" s="59">
        <v>500000</v>
      </c>
      <c r="I61" s="4"/>
      <c r="J61" s="4" t="s">
        <v>14</v>
      </c>
    </row>
    <row r="62" spans="1:10" s="16" customFormat="1" ht="24.75" customHeight="1">
      <c r="A62" s="124"/>
      <c r="B62" s="124"/>
      <c r="C62" s="162"/>
      <c r="D62" s="149" t="s">
        <v>61</v>
      </c>
      <c r="E62" s="150"/>
      <c r="F62" s="25">
        <f>SUM(F23:F61)</f>
        <v>0</v>
      </c>
      <c r="G62" s="25">
        <f>SUM(G23:G61)</f>
        <v>10600000</v>
      </c>
      <c r="H62" s="62">
        <f>SUM(H23:H61)</f>
        <v>13950000</v>
      </c>
      <c r="I62" s="23"/>
      <c r="J62" s="13"/>
    </row>
    <row r="63" spans="1:10" s="16" customFormat="1" ht="28.5" customHeight="1">
      <c r="A63" s="124"/>
      <c r="B63" s="124"/>
      <c r="C63" s="162"/>
      <c r="D63" s="144" t="s">
        <v>57</v>
      </c>
      <c r="E63" s="145"/>
      <c r="F63" s="145"/>
      <c r="G63" s="145"/>
      <c r="H63" s="145"/>
      <c r="I63" s="145"/>
      <c r="J63" s="146"/>
    </row>
    <row r="64" spans="1:10" s="8" customFormat="1" ht="49.5" customHeight="1" hidden="1">
      <c r="A64" s="124"/>
      <c r="B64" s="124"/>
      <c r="C64" s="162"/>
      <c r="D64" s="147" t="s">
        <v>58</v>
      </c>
      <c r="E64" s="148"/>
      <c r="F64" s="11" t="s">
        <v>34</v>
      </c>
      <c r="G64" s="22"/>
      <c r="H64" s="63"/>
      <c r="I64" s="17"/>
      <c r="J64" s="11" t="s">
        <v>59</v>
      </c>
    </row>
    <row r="65" spans="1:10" s="8" customFormat="1" ht="42" customHeight="1">
      <c r="A65" s="124"/>
      <c r="B65" s="124"/>
      <c r="C65" s="162"/>
      <c r="D65" s="147" t="s">
        <v>90</v>
      </c>
      <c r="E65" s="148"/>
      <c r="F65" s="4"/>
      <c r="G65" s="19"/>
      <c r="H65" s="59">
        <v>800000</v>
      </c>
      <c r="I65" s="4"/>
      <c r="J65" s="4" t="s">
        <v>60</v>
      </c>
    </row>
    <row r="66" spans="1:10" s="18" customFormat="1" ht="24.75" customHeight="1">
      <c r="A66" s="124"/>
      <c r="B66" s="124"/>
      <c r="C66" s="162"/>
      <c r="D66" s="129" t="s">
        <v>91</v>
      </c>
      <c r="E66" s="130"/>
      <c r="F66" s="4"/>
      <c r="G66" s="19"/>
      <c r="H66" s="59">
        <v>800000</v>
      </c>
      <c r="I66" s="4"/>
      <c r="J66" s="4" t="s">
        <v>14</v>
      </c>
    </row>
    <row r="67" spans="1:10" s="8" customFormat="1" ht="49.5" customHeight="1" hidden="1">
      <c r="A67" s="124"/>
      <c r="B67" s="124"/>
      <c r="C67" s="162"/>
      <c r="D67" s="129" t="s">
        <v>27</v>
      </c>
      <c r="E67" s="130"/>
      <c r="F67" s="4"/>
      <c r="G67" s="19"/>
      <c r="H67" s="59"/>
      <c r="I67" s="4"/>
      <c r="J67" s="4" t="s">
        <v>28</v>
      </c>
    </row>
    <row r="68" spans="1:11" s="8" customFormat="1" ht="11.25" hidden="1">
      <c r="A68" s="124"/>
      <c r="B68" s="124"/>
      <c r="C68" s="162"/>
      <c r="D68" s="98" t="s">
        <v>8</v>
      </c>
      <c r="E68" s="98"/>
      <c r="F68" s="120" t="s">
        <v>1</v>
      </c>
      <c r="G68" s="120"/>
      <c r="H68" s="120"/>
      <c r="I68" s="6"/>
      <c r="J68" s="111" t="s">
        <v>9</v>
      </c>
      <c r="K68" s="7"/>
    </row>
    <row r="69" spans="1:10" s="8" customFormat="1" ht="30.75" customHeight="1" hidden="1">
      <c r="A69" s="124"/>
      <c r="B69" s="124"/>
      <c r="C69" s="162"/>
      <c r="D69" s="98"/>
      <c r="E69" s="98"/>
      <c r="F69" s="4" t="s">
        <v>3</v>
      </c>
      <c r="G69" s="19" t="s">
        <v>4</v>
      </c>
      <c r="H69" s="59" t="s">
        <v>2</v>
      </c>
      <c r="I69" s="10">
        <v>0.2</v>
      </c>
      <c r="J69" s="112"/>
    </row>
    <row r="70" spans="1:10" s="16" customFormat="1" ht="34.5" customHeight="1" thickBot="1">
      <c r="A70" s="115"/>
      <c r="B70" s="115"/>
      <c r="C70" s="106"/>
      <c r="D70" s="135" t="s">
        <v>62</v>
      </c>
      <c r="E70" s="136"/>
      <c r="F70" s="24">
        <f>SUM(F64:F67)</f>
        <v>0</v>
      </c>
      <c r="G70" s="25">
        <f>SUM(G64:G67)</f>
        <v>0</v>
      </c>
      <c r="H70" s="62">
        <f>SUM(H64:H67)</f>
        <v>1600000</v>
      </c>
      <c r="I70" s="23">
        <v>4782</v>
      </c>
      <c r="J70" s="13"/>
    </row>
    <row r="71" spans="1:11" s="8" customFormat="1" ht="12.75" customHeight="1">
      <c r="A71" s="103"/>
      <c r="B71" s="159"/>
      <c r="C71" s="105"/>
      <c r="D71" s="98" t="s">
        <v>8</v>
      </c>
      <c r="E71" s="98"/>
      <c r="F71" s="120" t="s">
        <v>1</v>
      </c>
      <c r="G71" s="120"/>
      <c r="H71" s="120"/>
      <c r="I71" s="6"/>
      <c r="J71" s="111" t="s">
        <v>9</v>
      </c>
      <c r="K71" s="7"/>
    </row>
    <row r="72" spans="1:10" s="8" customFormat="1" ht="30.75" customHeight="1" thickBot="1">
      <c r="A72" s="104"/>
      <c r="B72" s="115"/>
      <c r="C72" s="106"/>
      <c r="D72" s="98"/>
      <c r="E72" s="98"/>
      <c r="F72" s="4" t="s">
        <v>3</v>
      </c>
      <c r="G72" s="19" t="s">
        <v>4</v>
      </c>
      <c r="H72" s="59" t="s">
        <v>2</v>
      </c>
      <c r="I72" s="10">
        <v>0.2</v>
      </c>
      <c r="J72" s="112"/>
    </row>
    <row r="73" spans="1:11" s="8" customFormat="1" ht="11.25" customHeight="1">
      <c r="A73" s="113" t="s">
        <v>68</v>
      </c>
      <c r="B73" s="103" t="s">
        <v>75</v>
      </c>
      <c r="C73" s="105">
        <f>G81+H81</f>
        <v>9440000</v>
      </c>
      <c r="D73" s="125" t="s">
        <v>76</v>
      </c>
      <c r="E73" s="126"/>
      <c r="F73" s="143"/>
      <c r="G73" s="139">
        <v>3100000</v>
      </c>
      <c r="H73" s="141">
        <v>800000</v>
      </c>
      <c r="I73" s="41"/>
      <c r="J73" s="137" t="s">
        <v>14</v>
      </c>
      <c r="K73" s="7"/>
    </row>
    <row r="74" spans="1:10" s="8" customFormat="1" ht="30.75" customHeight="1">
      <c r="A74" s="121"/>
      <c r="B74" s="123"/>
      <c r="C74" s="124"/>
      <c r="D74" s="127"/>
      <c r="E74" s="128"/>
      <c r="F74" s="120"/>
      <c r="G74" s="140"/>
      <c r="H74" s="142"/>
      <c r="I74" s="39">
        <v>0.2</v>
      </c>
      <c r="J74" s="138"/>
    </row>
    <row r="75" spans="1:10" s="8" customFormat="1" ht="46.5" customHeight="1">
      <c r="A75" s="121"/>
      <c r="B75" s="123"/>
      <c r="C75" s="124"/>
      <c r="D75" s="129" t="s">
        <v>105</v>
      </c>
      <c r="E75" s="130"/>
      <c r="F75" s="5"/>
      <c r="G75" s="19"/>
      <c r="H75" s="59">
        <v>1600000</v>
      </c>
      <c r="I75" s="39"/>
      <c r="J75" s="4"/>
    </row>
    <row r="76" spans="1:10" s="8" customFormat="1" ht="30.75" customHeight="1">
      <c r="A76" s="121"/>
      <c r="B76" s="123"/>
      <c r="C76" s="124"/>
      <c r="D76" s="129" t="s">
        <v>106</v>
      </c>
      <c r="E76" s="130"/>
      <c r="F76" s="5"/>
      <c r="G76" s="19"/>
      <c r="H76" s="59">
        <v>500000</v>
      </c>
      <c r="I76" s="39"/>
      <c r="J76" s="4"/>
    </row>
    <row r="77" spans="1:10" s="8" customFormat="1" ht="45.75" customHeight="1">
      <c r="A77" s="121"/>
      <c r="B77" s="123"/>
      <c r="C77" s="124"/>
      <c r="D77" s="129" t="s">
        <v>107</v>
      </c>
      <c r="E77" s="130"/>
      <c r="F77" s="5"/>
      <c r="G77" s="19"/>
      <c r="H77" s="59">
        <v>1200000</v>
      </c>
      <c r="I77" s="39"/>
      <c r="J77" s="4"/>
    </row>
    <row r="78" spans="1:10" s="8" customFormat="1" ht="45.75" customHeight="1">
      <c r="A78" s="121"/>
      <c r="B78" s="123"/>
      <c r="C78" s="124"/>
      <c r="D78" s="129" t="s">
        <v>108</v>
      </c>
      <c r="E78" s="130"/>
      <c r="F78" s="5"/>
      <c r="G78" s="19"/>
      <c r="H78" s="59">
        <v>1200000</v>
      </c>
      <c r="I78" s="39"/>
      <c r="J78" s="4"/>
    </row>
    <row r="79" spans="1:10" s="8" customFormat="1" ht="30.75" customHeight="1" hidden="1">
      <c r="A79" s="121"/>
      <c r="B79" s="123"/>
      <c r="C79" s="124"/>
      <c r="D79" s="133"/>
      <c r="E79" s="134"/>
      <c r="F79" s="5"/>
      <c r="G79" s="19"/>
      <c r="H79" s="59"/>
      <c r="I79" s="39"/>
      <c r="J79" s="69"/>
    </row>
    <row r="80" spans="1:10" s="8" customFormat="1" ht="35.25" customHeight="1" thickBot="1">
      <c r="A80" s="121"/>
      <c r="B80" s="123"/>
      <c r="C80" s="124"/>
      <c r="D80" s="129" t="s">
        <v>77</v>
      </c>
      <c r="E80" s="130"/>
      <c r="F80" s="5"/>
      <c r="G80" s="19"/>
      <c r="H80" s="59">
        <v>1040000</v>
      </c>
      <c r="I80" s="39"/>
      <c r="J80" s="47" t="s">
        <v>14</v>
      </c>
    </row>
    <row r="81" spans="1:10" s="35" customFormat="1" ht="39.75" customHeight="1" thickBot="1">
      <c r="A81" s="122"/>
      <c r="B81" s="104"/>
      <c r="C81" s="115"/>
      <c r="D81" s="131" t="s">
        <v>29</v>
      </c>
      <c r="E81" s="132"/>
      <c r="F81" s="43"/>
      <c r="G81" s="40">
        <f>G73+G80</f>
        <v>3100000</v>
      </c>
      <c r="H81" s="64">
        <f>SUM(H73:H80)</f>
        <v>6340000</v>
      </c>
      <c r="I81" s="44"/>
      <c r="J81" s="47" t="s">
        <v>14</v>
      </c>
    </row>
    <row r="82" spans="1:11" s="8" customFormat="1" ht="11.25" hidden="1">
      <c r="A82" s="98" t="s">
        <v>5</v>
      </c>
      <c r="B82" s="98" t="s">
        <v>6</v>
      </c>
      <c r="C82" s="98" t="s">
        <v>7</v>
      </c>
      <c r="D82" s="98" t="s">
        <v>8</v>
      </c>
      <c r="E82" s="98"/>
      <c r="F82" s="120" t="s">
        <v>1</v>
      </c>
      <c r="G82" s="120"/>
      <c r="H82" s="120"/>
      <c r="I82" s="6"/>
      <c r="J82" s="111" t="s">
        <v>9</v>
      </c>
      <c r="K82" s="7"/>
    </row>
    <row r="83" spans="1:10" s="8" customFormat="1" ht="30.75" customHeight="1" hidden="1" thickBot="1">
      <c r="A83" s="98"/>
      <c r="B83" s="98"/>
      <c r="C83" s="98"/>
      <c r="D83" s="98"/>
      <c r="E83" s="98"/>
      <c r="F83" s="4" t="s">
        <v>3</v>
      </c>
      <c r="G83" s="19" t="s">
        <v>4</v>
      </c>
      <c r="H83" s="59" t="s">
        <v>2</v>
      </c>
      <c r="I83" s="10">
        <v>0.2</v>
      </c>
      <c r="J83" s="112"/>
    </row>
    <row r="84" spans="1:10" s="35" customFormat="1" ht="30.75" customHeight="1" thickBot="1">
      <c r="A84" s="113" t="s">
        <v>92</v>
      </c>
      <c r="B84" s="103" t="s">
        <v>93</v>
      </c>
      <c r="C84" s="105">
        <f>F85+G85+H85</f>
        <v>59676800</v>
      </c>
      <c r="D84" s="116" t="s">
        <v>94</v>
      </c>
      <c r="E84" s="117"/>
      <c r="F84" s="48"/>
      <c r="G84" s="49">
        <v>51835000</v>
      </c>
      <c r="H84" s="57">
        <v>7841800</v>
      </c>
      <c r="I84" s="50"/>
      <c r="J84" s="47" t="s">
        <v>102</v>
      </c>
    </row>
    <row r="85" spans="1:10" s="35" customFormat="1" ht="45" customHeight="1" thickBot="1">
      <c r="A85" s="114"/>
      <c r="B85" s="104"/>
      <c r="C85" s="115"/>
      <c r="D85" s="118" t="s">
        <v>29</v>
      </c>
      <c r="E85" s="119"/>
      <c r="F85" s="43"/>
      <c r="G85" s="40">
        <f>G84</f>
        <v>51835000</v>
      </c>
      <c r="H85" s="64">
        <f>H84</f>
        <v>7841800</v>
      </c>
      <c r="I85" s="44"/>
      <c r="J85" s="45"/>
    </row>
    <row r="86" spans="1:10" s="8" customFormat="1" ht="48.75" customHeight="1">
      <c r="A86" s="101" t="s">
        <v>96</v>
      </c>
      <c r="B86" s="103" t="s">
        <v>99</v>
      </c>
      <c r="C86" s="105">
        <f>G87+H87</f>
        <v>63600000</v>
      </c>
      <c r="D86" s="107" t="s">
        <v>100</v>
      </c>
      <c r="E86" s="108"/>
      <c r="F86" s="46"/>
      <c r="G86" s="42">
        <v>60400000</v>
      </c>
      <c r="H86" s="65">
        <v>3200000</v>
      </c>
      <c r="I86" s="46"/>
      <c r="J86" s="52" t="s">
        <v>60</v>
      </c>
    </row>
    <row r="87" spans="1:10" s="16" customFormat="1" ht="81.75" customHeight="1" thickBot="1">
      <c r="A87" s="102"/>
      <c r="B87" s="104"/>
      <c r="C87" s="106"/>
      <c r="D87" s="109" t="s">
        <v>29</v>
      </c>
      <c r="E87" s="110"/>
      <c r="F87" s="53">
        <f>F86</f>
        <v>0</v>
      </c>
      <c r="G87" s="54">
        <f>G86</f>
        <v>60400000</v>
      </c>
      <c r="H87" s="66">
        <f>H86</f>
        <v>3200000</v>
      </c>
      <c r="I87" s="53"/>
      <c r="J87" s="55"/>
    </row>
    <row r="88" spans="1:10" s="26" customFormat="1" ht="24.75" customHeight="1" thickBot="1">
      <c r="A88" s="99" t="s">
        <v>30</v>
      </c>
      <c r="B88" s="100"/>
      <c r="C88" s="36">
        <f>C17+C22+C73+C84+C86</f>
        <v>202381800</v>
      </c>
      <c r="D88" s="100"/>
      <c r="E88" s="100"/>
      <c r="F88" s="30">
        <f>F21+F62+F70+F81+F85+F87</f>
        <v>0</v>
      </c>
      <c r="G88" s="30">
        <f>G21+G62+G70+G81+G85+G87</f>
        <v>159335000</v>
      </c>
      <c r="H88" s="67">
        <f>H21+H62+H70+H81+H85+H87</f>
        <v>43046800</v>
      </c>
      <c r="I88" s="31"/>
      <c r="J88" s="33"/>
    </row>
    <row r="89" spans="6:8" s="8" customFormat="1" ht="11.25">
      <c r="F89" s="29"/>
      <c r="G89" s="28"/>
      <c r="H89" s="68"/>
    </row>
    <row r="90" ht="12.75">
      <c r="G90" s="27">
        <f>G81+G62+G21</f>
        <v>47100000</v>
      </c>
    </row>
    <row r="91" ht="12.75">
      <c r="H91" s="58">
        <f>H87+H85+H81+H70+H62+H21</f>
        <v>43046800</v>
      </c>
    </row>
    <row r="92" spans="3:8" ht="12.75">
      <c r="C92" s="51">
        <f>C86+C84+C73+C22+C17</f>
        <v>202381800</v>
      </c>
      <c r="H92" s="58">
        <v>3270000</v>
      </c>
    </row>
    <row r="93" ht="12.75">
      <c r="H93" s="58">
        <v>680000</v>
      </c>
    </row>
    <row r="94" ht="12.75">
      <c r="H94" s="58">
        <v>5271000</v>
      </c>
    </row>
    <row r="95" ht="12.75">
      <c r="H95" s="58">
        <v>700000</v>
      </c>
    </row>
    <row r="96" spans="8:10" ht="12.75">
      <c r="H96" s="58">
        <f>H91+H92+H93+H94+H95</f>
        <v>52967800</v>
      </c>
      <c r="J96" s="3" t="s">
        <v>95</v>
      </c>
    </row>
    <row r="98" ht="12.75">
      <c r="H98" s="58">
        <f>68814000-H96</f>
        <v>15846200</v>
      </c>
    </row>
    <row r="101" spans="8:10" ht="12.75">
      <c r="H101" s="58">
        <f>H31+H33+H34+H35+H36+H55+H56+H57+H61</f>
        <v>7500000</v>
      </c>
      <c r="J101" s="3" t="s">
        <v>103</v>
      </c>
    </row>
    <row r="104" ht="12.75">
      <c r="H104" s="58">
        <f>H17+H31+H54+H55+H56+H57+H59+H60+H61+H75+H76+H77+H78</f>
        <v>12300000</v>
      </c>
    </row>
  </sheetData>
  <sheetProtection/>
  <mergeCells count="121">
    <mergeCell ref="D53:E53"/>
    <mergeCell ref="D46:E46"/>
    <mergeCell ref="D49:E49"/>
    <mergeCell ref="D51:E51"/>
    <mergeCell ref="D50:E50"/>
    <mergeCell ref="D47:E47"/>
    <mergeCell ref="D48:E48"/>
    <mergeCell ref="D52:E52"/>
    <mergeCell ref="D45:E45"/>
    <mergeCell ref="D11:E11"/>
    <mergeCell ref="D23:E23"/>
    <mergeCell ref="D24:E24"/>
    <mergeCell ref="D22:J22"/>
    <mergeCell ref="B9:B16"/>
    <mergeCell ref="C17:C21"/>
    <mergeCell ref="D20:E20"/>
    <mergeCell ref="C9:C16"/>
    <mergeCell ref="D12:E12"/>
    <mergeCell ref="D41:E41"/>
    <mergeCell ref="D35:E35"/>
    <mergeCell ref="D13:E13"/>
    <mergeCell ref="D14:E14"/>
    <mergeCell ref="D38:E38"/>
    <mergeCell ref="D39:E39"/>
    <mergeCell ref="D31:E31"/>
    <mergeCell ref="B17:B21"/>
    <mergeCell ref="D25:E25"/>
    <mergeCell ref="D32:E32"/>
    <mergeCell ref="D36:E36"/>
    <mergeCell ref="D33:E33"/>
    <mergeCell ref="D30:E30"/>
    <mergeCell ref="D44:E44"/>
    <mergeCell ref="D34:E34"/>
    <mergeCell ref="D26:E26"/>
    <mergeCell ref="D27:E27"/>
    <mergeCell ref="D28:E28"/>
    <mergeCell ref="D42:E42"/>
    <mergeCell ref="D40:E40"/>
    <mergeCell ref="D29:E29"/>
    <mergeCell ref="D43:E43"/>
    <mergeCell ref="D37:E37"/>
    <mergeCell ref="B71:B72"/>
    <mergeCell ref="C71:C72"/>
    <mergeCell ref="A71:A72"/>
    <mergeCell ref="B22:B70"/>
    <mergeCell ref="A22:A70"/>
    <mergeCell ref="C22:C70"/>
    <mergeCell ref="A9:A16"/>
    <mergeCell ref="D9:E9"/>
    <mergeCell ref="D19:E19"/>
    <mergeCell ref="A17:A21"/>
    <mergeCell ref="D17:E17"/>
    <mergeCell ref="D15:E15"/>
    <mergeCell ref="D10:E10"/>
    <mergeCell ref="D16:E16"/>
    <mergeCell ref="D18:E18"/>
    <mergeCell ref="D21:E21"/>
    <mergeCell ref="A7:A8"/>
    <mergeCell ref="G1:J1"/>
    <mergeCell ref="G2:J2"/>
    <mergeCell ref="G3:J3"/>
    <mergeCell ref="A5:K5"/>
    <mergeCell ref="B7:B8"/>
    <mergeCell ref="C7:C8"/>
    <mergeCell ref="D7:E8"/>
    <mergeCell ref="J7:J8"/>
    <mergeCell ref="F7:H7"/>
    <mergeCell ref="D62:E62"/>
    <mergeCell ref="D65:E65"/>
    <mergeCell ref="D54:E54"/>
    <mergeCell ref="D55:E55"/>
    <mergeCell ref="D56:E56"/>
    <mergeCell ref="D57:E57"/>
    <mergeCell ref="D61:E61"/>
    <mergeCell ref="D59:E59"/>
    <mergeCell ref="D58:E58"/>
    <mergeCell ref="D60:E60"/>
    <mergeCell ref="D66:E66"/>
    <mergeCell ref="D63:J63"/>
    <mergeCell ref="J68:J69"/>
    <mergeCell ref="D64:E64"/>
    <mergeCell ref="F68:H68"/>
    <mergeCell ref="D68:E69"/>
    <mergeCell ref="D71:E72"/>
    <mergeCell ref="D67:E67"/>
    <mergeCell ref="D70:E70"/>
    <mergeCell ref="F71:H71"/>
    <mergeCell ref="D76:E76"/>
    <mergeCell ref="J73:J74"/>
    <mergeCell ref="G73:G74"/>
    <mergeCell ref="H73:H74"/>
    <mergeCell ref="F73:F74"/>
    <mergeCell ref="D75:E75"/>
    <mergeCell ref="J71:J72"/>
    <mergeCell ref="A73:A81"/>
    <mergeCell ref="B73:B81"/>
    <mergeCell ref="C73:C81"/>
    <mergeCell ref="D73:E74"/>
    <mergeCell ref="D80:E80"/>
    <mergeCell ref="D81:E81"/>
    <mergeCell ref="D77:E77"/>
    <mergeCell ref="D78:E78"/>
    <mergeCell ref="D79:E79"/>
    <mergeCell ref="J82:J83"/>
    <mergeCell ref="A84:A85"/>
    <mergeCell ref="B84:B85"/>
    <mergeCell ref="C84:C85"/>
    <mergeCell ref="D84:E84"/>
    <mergeCell ref="D85:E85"/>
    <mergeCell ref="F82:H82"/>
    <mergeCell ref="C82:C83"/>
    <mergeCell ref="D82:E83"/>
    <mergeCell ref="A82:A83"/>
    <mergeCell ref="B82:B83"/>
    <mergeCell ref="A88:B88"/>
    <mergeCell ref="D88:E88"/>
    <mergeCell ref="A86:A87"/>
    <mergeCell ref="B86:B87"/>
    <mergeCell ref="C86:C87"/>
    <mergeCell ref="D86:E86"/>
    <mergeCell ref="D87:E87"/>
  </mergeCells>
  <printOptions/>
  <pageMargins left="0.5905511811023623" right="0.3937007874015748" top="0.17" bottom="0.3937007874015748" header="0.5118110236220472" footer="0.21"/>
  <pageSetup horizontalDpi="600" verticalDpi="600" orientation="portrait" paperSize="9" scale="71" r:id="rId1"/>
  <rowBreaks count="1" manualBreakCount="1">
    <brk id="70" max="9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A5" sqref="A5:F5"/>
    </sheetView>
  </sheetViews>
  <sheetFormatPr defaultColWidth="9.140625" defaultRowHeight="12.75"/>
  <cols>
    <col min="1" max="1" width="25.57421875" style="76" customWidth="1"/>
    <col min="2" max="2" width="16.421875" style="76" customWidth="1"/>
    <col min="3" max="3" width="23.7109375" style="76" customWidth="1"/>
    <col min="4" max="4" width="20.28125" style="56" customWidth="1"/>
    <col min="5" max="5" width="19.8515625" style="56" customWidth="1"/>
    <col min="6" max="6" width="22.28125" style="76" customWidth="1"/>
    <col min="7" max="7" width="13.7109375" style="76" customWidth="1"/>
    <col min="8" max="8" width="7.57421875" style="76" customWidth="1"/>
    <col min="9" max="10" width="0" style="76" hidden="1" customWidth="1"/>
    <col min="11" max="11" width="14.57421875" style="76" hidden="1" customWidth="1"/>
    <col min="12" max="12" width="15.421875" style="76" customWidth="1"/>
    <col min="13" max="16384" width="9.140625" style="76" customWidth="1"/>
  </cols>
  <sheetData>
    <row r="1" spans="4:6" ht="12.75">
      <c r="D1" s="153"/>
      <c r="E1" s="153"/>
      <c r="F1" s="153"/>
    </row>
    <row r="2" spans="4:6" ht="12.75">
      <c r="D2" s="153"/>
      <c r="E2" s="153"/>
      <c r="F2" s="153"/>
    </row>
    <row r="3" spans="4:7" s="70" customFormat="1" ht="10.5" customHeight="1">
      <c r="D3" s="186"/>
      <c r="E3" s="186"/>
      <c r="F3" s="186"/>
      <c r="G3" s="72"/>
    </row>
    <row r="4" spans="4:6" s="70" customFormat="1" ht="15">
      <c r="D4" s="73"/>
      <c r="E4" s="73"/>
      <c r="F4" s="71"/>
    </row>
    <row r="5" spans="1:6" s="70" customFormat="1" ht="15.75">
      <c r="A5" s="154" t="s">
        <v>142</v>
      </c>
      <c r="B5" s="154"/>
      <c r="C5" s="154"/>
      <c r="D5" s="154"/>
      <c r="E5" s="154"/>
      <c r="F5" s="154"/>
    </row>
    <row r="6" spans="4:6" s="70" customFormat="1" ht="43.5" customHeight="1" thickBot="1">
      <c r="D6" s="73"/>
      <c r="E6" s="73"/>
      <c r="F6" s="74" t="s">
        <v>67</v>
      </c>
    </row>
    <row r="7" spans="1:6" s="75" customFormat="1" ht="15.75" customHeight="1">
      <c r="A7" s="172" t="s">
        <v>6</v>
      </c>
      <c r="B7" s="172" t="s">
        <v>8</v>
      </c>
      <c r="C7" s="172"/>
      <c r="D7" s="176" t="s">
        <v>4</v>
      </c>
      <c r="E7" s="178" t="s">
        <v>2</v>
      </c>
      <c r="F7" s="174" t="s">
        <v>9</v>
      </c>
    </row>
    <row r="8" spans="1:6" s="75" customFormat="1" ht="51.75" customHeight="1">
      <c r="A8" s="188"/>
      <c r="B8" s="173"/>
      <c r="C8" s="173"/>
      <c r="D8" s="177"/>
      <c r="E8" s="179"/>
      <c r="F8" s="175"/>
    </row>
    <row r="9" spans="1:6" s="79" customFormat="1" ht="15.75" customHeight="1">
      <c r="A9" s="191" t="s">
        <v>147</v>
      </c>
      <c r="B9" s="183" t="s">
        <v>118</v>
      </c>
      <c r="C9" s="184"/>
      <c r="D9" s="184"/>
      <c r="E9" s="184"/>
      <c r="F9" s="185"/>
    </row>
    <row r="10" spans="1:6" s="79" customFormat="1" ht="38.25" customHeight="1">
      <c r="A10" s="191"/>
      <c r="B10" s="180" t="s">
        <v>116</v>
      </c>
      <c r="C10" s="182"/>
      <c r="D10" s="87">
        <v>1417065.89</v>
      </c>
      <c r="E10" s="87">
        <v>157451.77</v>
      </c>
      <c r="F10" s="89" t="s">
        <v>14</v>
      </c>
    </row>
    <row r="11" spans="1:6" s="79" customFormat="1" ht="49.5" customHeight="1">
      <c r="A11" s="191"/>
      <c r="B11" s="180" t="s">
        <v>115</v>
      </c>
      <c r="C11" s="182"/>
      <c r="D11" s="87">
        <v>569448.65</v>
      </c>
      <c r="E11" s="87">
        <v>63272.07</v>
      </c>
      <c r="F11" s="89" t="s">
        <v>14</v>
      </c>
    </row>
    <row r="12" spans="1:6" s="79" customFormat="1" ht="24.75" customHeight="1">
      <c r="A12" s="191"/>
      <c r="B12" s="180" t="s">
        <v>117</v>
      </c>
      <c r="C12" s="182"/>
      <c r="D12" s="87">
        <f>1692747.36-467411</f>
        <v>1225336.36</v>
      </c>
      <c r="E12" s="87">
        <f>188083.04-51935</f>
        <v>136148.04</v>
      </c>
      <c r="F12" s="89" t="s">
        <v>14</v>
      </c>
    </row>
    <row r="13" spans="1:6" s="79" customFormat="1" ht="16.5" customHeight="1">
      <c r="A13" s="191"/>
      <c r="B13" s="95"/>
      <c r="C13" s="90" t="s">
        <v>29</v>
      </c>
      <c r="D13" s="91">
        <f>SUM(D10:D12)</f>
        <v>3211850.9000000004</v>
      </c>
      <c r="E13" s="91">
        <f>SUM(E10:E12)</f>
        <v>356871.88</v>
      </c>
      <c r="F13" s="86"/>
    </row>
    <row r="14" spans="1:6" s="79" customFormat="1" ht="15.75" customHeight="1">
      <c r="A14" s="191"/>
      <c r="B14" s="183" t="s">
        <v>119</v>
      </c>
      <c r="C14" s="184"/>
      <c r="D14" s="184"/>
      <c r="E14" s="184"/>
      <c r="F14" s="185"/>
    </row>
    <row r="15" spans="1:6" s="79" customFormat="1" ht="33" customHeight="1">
      <c r="A15" s="191"/>
      <c r="B15" s="180" t="s">
        <v>120</v>
      </c>
      <c r="C15" s="182"/>
      <c r="D15" s="92">
        <v>3236069.05</v>
      </c>
      <c r="E15" s="92">
        <v>359563.23</v>
      </c>
      <c r="F15" s="89" t="s">
        <v>14</v>
      </c>
    </row>
    <row r="16" spans="1:6" s="79" customFormat="1" ht="18" customHeight="1">
      <c r="A16" s="191"/>
      <c r="B16" s="183" t="s">
        <v>121</v>
      </c>
      <c r="C16" s="187"/>
      <c r="D16" s="93">
        <f>SUM(D15)</f>
        <v>3236069.05</v>
      </c>
      <c r="E16" s="93">
        <f>SUM(E15)</f>
        <v>359563.23</v>
      </c>
      <c r="F16" s="94"/>
    </row>
    <row r="17" spans="1:6" s="79" customFormat="1" ht="18.75" customHeight="1">
      <c r="A17" s="191"/>
      <c r="B17" s="183" t="s">
        <v>122</v>
      </c>
      <c r="C17" s="184"/>
      <c r="D17" s="184"/>
      <c r="E17" s="184"/>
      <c r="F17" s="185"/>
    </row>
    <row r="18" spans="1:6" s="79" customFormat="1" ht="18.75" customHeight="1">
      <c r="A18" s="191"/>
      <c r="B18" s="180" t="s">
        <v>123</v>
      </c>
      <c r="C18" s="182"/>
      <c r="D18" s="87">
        <v>632655.7</v>
      </c>
      <c r="E18" s="87">
        <v>70295.08</v>
      </c>
      <c r="F18" s="86" t="s">
        <v>14</v>
      </c>
    </row>
    <row r="19" spans="1:6" s="79" customFormat="1" ht="27" customHeight="1">
      <c r="A19" s="191"/>
      <c r="B19" s="180" t="s">
        <v>144</v>
      </c>
      <c r="C19" s="182"/>
      <c r="D19" s="87">
        <v>1881148.21</v>
      </c>
      <c r="E19" s="87">
        <v>209016.47</v>
      </c>
      <c r="F19" s="86" t="s">
        <v>14</v>
      </c>
    </row>
    <row r="20" spans="1:6" s="79" customFormat="1" ht="16.5" customHeight="1">
      <c r="A20" s="191"/>
      <c r="B20" s="183" t="s">
        <v>121</v>
      </c>
      <c r="C20" s="187"/>
      <c r="D20" s="91">
        <f>SUM(D18:D19)</f>
        <v>2513803.91</v>
      </c>
      <c r="E20" s="91">
        <f>SUM(E18:E19)</f>
        <v>279311.55</v>
      </c>
      <c r="F20" s="86"/>
    </row>
    <row r="21" spans="1:6" s="79" customFormat="1" ht="18.75" customHeight="1">
      <c r="A21" s="191"/>
      <c r="B21" s="183" t="s">
        <v>124</v>
      </c>
      <c r="C21" s="184"/>
      <c r="D21" s="184"/>
      <c r="E21" s="184"/>
      <c r="F21" s="185"/>
    </row>
    <row r="22" spans="1:6" s="79" customFormat="1" ht="48" customHeight="1">
      <c r="A22" s="191"/>
      <c r="B22" s="180" t="s">
        <v>125</v>
      </c>
      <c r="C22" s="182"/>
      <c r="D22" s="87">
        <v>3714546.78</v>
      </c>
      <c r="E22" s="87">
        <v>412727.42</v>
      </c>
      <c r="F22" s="86" t="s">
        <v>14</v>
      </c>
    </row>
    <row r="23" spans="1:6" s="79" customFormat="1" ht="22.5" customHeight="1">
      <c r="A23" s="191"/>
      <c r="B23" s="180" t="s">
        <v>148</v>
      </c>
      <c r="C23" s="182"/>
      <c r="D23" s="87">
        <v>2250000</v>
      </c>
      <c r="E23" s="87">
        <v>250000</v>
      </c>
      <c r="F23" s="86" t="s">
        <v>14</v>
      </c>
    </row>
    <row r="24" spans="1:6" s="79" customFormat="1" ht="39.75" customHeight="1">
      <c r="A24" s="191"/>
      <c r="B24" s="180" t="s">
        <v>126</v>
      </c>
      <c r="C24" s="182"/>
      <c r="D24" s="87">
        <v>287651.2</v>
      </c>
      <c r="E24" s="87"/>
      <c r="F24" s="89" t="s">
        <v>112</v>
      </c>
    </row>
    <row r="25" spans="1:6" s="79" customFormat="1" ht="40.5" customHeight="1">
      <c r="A25" s="191"/>
      <c r="B25" s="180" t="s">
        <v>127</v>
      </c>
      <c r="C25" s="182"/>
      <c r="D25" s="87">
        <v>395450.5</v>
      </c>
      <c r="E25" s="87"/>
      <c r="F25" s="89" t="s">
        <v>112</v>
      </c>
    </row>
    <row r="26" spans="1:6" s="79" customFormat="1" ht="45.75" customHeight="1">
      <c r="A26" s="191"/>
      <c r="B26" s="180" t="s">
        <v>128</v>
      </c>
      <c r="C26" s="182"/>
      <c r="D26" s="87">
        <v>331953.5</v>
      </c>
      <c r="E26" s="87"/>
      <c r="F26" s="89" t="s">
        <v>112</v>
      </c>
    </row>
    <row r="27" spans="1:6" s="79" customFormat="1" ht="26.25" customHeight="1">
      <c r="A27" s="191"/>
      <c r="B27" s="183" t="s">
        <v>121</v>
      </c>
      <c r="C27" s="187"/>
      <c r="D27" s="91">
        <f>SUM(D22:D26)</f>
        <v>6979601.9799999995</v>
      </c>
      <c r="E27" s="91">
        <f>SUM(E22:E26)</f>
        <v>662727.4199999999</v>
      </c>
      <c r="F27" s="86"/>
    </row>
    <row r="28" spans="1:6" s="79" customFormat="1" ht="18.75" customHeight="1">
      <c r="A28" s="191"/>
      <c r="B28" s="183" t="s">
        <v>129</v>
      </c>
      <c r="C28" s="196"/>
      <c r="D28" s="196"/>
      <c r="E28" s="196"/>
      <c r="F28" s="197"/>
    </row>
    <row r="29" spans="1:6" s="79" customFormat="1" ht="31.5" customHeight="1">
      <c r="A29" s="191"/>
      <c r="B29" s="180" t="s">
        <v>130</v>
      </c>
      <c r="C29" s="182"/>
      <c r="D29" s="87">
        <v>4007151.14</v>
      </c>
      <c r="E29" s="87">
        <v>445239.02</v>
      </c>
      <c r="F29" s="88" t="s">
        <v>14</v>
      </c>
    </row>
    <row r="30" spans="1:6" s="79" customFormat="1" ht="48" customHeight="1">
      <c r="A30" s="191"/>
      <c r="B30" s="180" t="s">
        <v>146</v>
      </c>
      <c r="C30" s="182"/>
      <c r="D30" s="87">
        <v>900000</v>
      </c>
      <c r="E30" s="87"/>
      <c r="F30" s="88" t="s">
        <v>112</v>
      </c>
    </row>
    <row r="31" spans="1:6" s="79" customFormat="1" ht="18.75" customHeight="1">
      <c r="A31" s="191"/>
      <c r="B31" s="183" t="s">
        <v>121</v>
      </c>
      <c r="C31" s="187"/>
      <c r="D31" s="91">
        <f>D29+D30</f>
        <v>4907151.140000001</v>
      </c>
      <c r="E31" s="91">
        <f>SUM(E29)</f>
        <v>445239.02</v>
      </c>
      <c r="F31" s="86"/>
    </row>
    <row r="32" spans="1:6" s="79" customFormat="1" ht="18.75" customHeight="1">
      <c r="A32" s="191"/>
      <c r="B32" s="183" t="s">
        <v>131</v>
      </c>
      <c r="C32" s="196"/>
      <c r="D32" s="196"/>
      <c r="E32" s="196"/>
      <c r="F32" s="197"/>
    </row>
    <row r="33" spans="1:6" s="79" customFormat="1" ht="32.25" customHeight="1">
      <c r="A33" s="191"/>
      <c r="B33" s="180" t="s">
        <v>132</v>
      </c>
      <c r="C33" s="182"/>
      <c r="D33" s="87">
        <v>934984.8</v>
      </c>
      <c r="E33" s="87">
        <v>103887.2</v>
      </c>
      <c r="F33" s="86" t="s">
        <v>14</v>
      </c>
    </row>
    <row r="34" spans="1:6" s="79" customFormat="1" ht="57" customHeight="1">
      <c r="A34" s="191"/>
      <c r="B34" s="180" t="s">
        <v>133</v>
      </c>
      <c r="C34" s="182"/>
      <c r="D34" s="87">
        <v>367200</v>
      </c>
      <c r="E34" s="87"/>
      <c r="F34" s="86" t="s">
        <v>112</v>
      </c>
    </row>
    <row r="35" spans="1:6" s="79" customFormat="1" ht="69" customHeight="1">
      <c r="A35" s="191"/>
      <c r="B35" s="180" t="s">
        <v>134</v>
      </c>
      <c r="C35" s="182"/>
      <c r="D35" s="87">
        <v>367200</v>
      </c>
      <c r="E35" s="87"/>
      <c r="F35" s="86" t="s">
        <v>112</v>
      </c>
    </row>
    <row r="36" spans="1:6" s="79" customFormat="1" ht="18.75" customHeight="1">
      <c r="A36" s="191"/>
      <c r="B36" s="183" t="s">
        <v>121</v>
      </c>
      <c r="C36" s="187"/>
      <c r="D36" s="91">
        <f>SUM(D33:D35)</f>
        <v>1669384.8</v>
      </c>
      <c r="E36" s="91">
        <f>SUM(E33:E35)</f>
        <v>103887.2</v>
      </c>
      <c r="F36" s="86"/>
    </row>
    <row r="37" spans="1:6" s="79" customFormat="1" ht="18.75" customHeight="1">
      <c r="A37" s="191"/>
      <c r="B37" s="183" t="s">
        <v>135</v>
      </c>
      <c r="C37" s="196"/>
      <c r="D37" s="196"/>
      <c r="E37" s="196"/>
      <c r="F37" s="197"/>
    </row>
    <row r="38" spans="1:6" s="79" customFormat="1" ht="35.25" customHeight="1">
      <c r="A38" s="191"/>
      <c r="B38" s="180" t="s">
        <v>136</v>
      </c>
      <c r="C38" s="182"/>
      <c r="D38" s="87">
        <v>5620458.71</v>
      </c>
      <c r="E38" s="87">
        <v>624495.41</v>
      </c>
      <c r="F38" s="89" t="s">
        <v>14</v>
      </c>
    </row>
    <row r="39" spans="1:6" s="79" customFormat="1" ht="33" customHeight="1">
      <c r="A39" s="191"/>
      <c r="B39" s="180" t="s">
        <v>137</v>
      </c>
      <c r="C39" s="182"/>
      <c r="D39" s="87">
        <v>2250000</v>
      </c>
      <c r="E39" s="87">
        <v>250000</v>
      </c>
      <c r="F39" s="86" t="s">
        <v>14</v>
      </c>
    </row>
    <row r="40" spans="1:6" s="79" customFormat="1" ht="18.75" customHeight="1">
      <c r="A40" s="191"/>
      <c r="B40" s="183" t="s">
        <v>121</v>
      </c>
      <c r="C40" s="187"/>
      <c r="D40" s="91">
        <f>SUM(D38:D39)</f>
        <v>7870458.71</v>
      </c>
      <c r="E40" s="91">
        <f>SUM(E38:E39)</f>
        <v>874495.41</v>
      </c>
      <c r="F40" s="86"/>
    </row>
    <row r="41" spans="1:6" s="79" customFormat="1" ht="18.75" customHeight="1">
      <c r="A41" s="191"/>
      <c r="B41" s="183" t="s">
        <v>138</v>
      </c>
      <c r="C41" s="196"/>
      <c r="D41" s="196"/>
      <c r="E41" s="196"/>
      <c r="F41" s="197"/>
    </row>
    <row r="42" spans="1:6" s="79" customFormat="1" ht="80.25" customHeight="1">
      <c r="A42" s="191"/>
      <c r="B42" s="180" t="s">
        <v>139</v>
      </c>
      <c r="C42" s="182"/>
      <c r="D42" s="87">
        <v>889679.88</v>
      </c>
      <c r="E42" s="87"/>
      <c r="F42" s="89" t="s">
        <v>112</v>
      </c>
    </row>
    <row r="43" spans="1:6" s="79" customFormat="1" ht="18.75" customHeight="1">
      <c r="A43" s="191"/>
      <c r="B43" s="183" t="s">
        <v>121</v>
      </c>
      <c r="C43" s="187"/>
      <c r="D43" s="91">
        <f>SUM(D42)</f>
        <v>889679.88</v>
      </c>
      <c r="E43" s="91">
        <f>SUM(E42)</f>
        <v>0</v>
      </c>
      <c r="F43" s="86"/>
    </row>
    <row r="44" spans="1:12" s="79" customFormat="1" ht="18.75" customHeight="1">
      <c r="A44" s="191"/>
      <c r="B44" s="189" t="s">
        <v>140</v>
      </c>
      <c r="C44" s="190"/>
      <c r="D44" s="91">
        <f>D13+D16+D20+D27+D31+D36+D40+D43</f>
        <v>31278000.37</v>
      </c>
      <c r="E44" s="91">
        <f>E13+E16+E20+E27+E31+E36+E40+E43</f>
        <v>3082095.71</v>
      </c>
      <c r="F44" s="86"/>
      <c r="L44" s="96"/>
    </row>
    <row r="45" spans="1:12" s="79" customFormat="1" ht="18.75" customHeight="1">
      <c r="A45" s="191"/>
      <c r="B45" s="180" t="s">
        <v>141</v>
      </c>
      <c r="C45" s="182"/>
      <c r="D45" s="91"/>
      <c r="E45" s="91">
        <v>8347904</v>
      </c>
      <c r="F45" s="86"/>
      <c r="L45" s="96"/>
    </row>
    <row r="46" spans="1:11" s="79" customFormat="1" ht="35.25" customHeight="1">
      <c r="A46" s="191"/>
      <c r="B46" s="193" t="s">
        <v>143</v>
      </c>
      <c r="C46" s="194"/>
      <c r="D46" s="85"/>
      <c r="E46" s="85">
        <f>E45-E49</f>
        <v>5227904</v>
      </c>
      <c r="F46" s="86" t="s">
        <v>111</v>
      </c>
      <c r="K46" s="83"/>
    </row>
    <row r="47" spans="1:11" s="79" customFormat="1" ht="21" customHeight="1">
      <c r="A47" s="191"/>
      <c r="B47" s="180" t="s">
        <v>114</v>
      </c>
      <c r="C47" s="195"/>
      <c r="D47" s="85"/>
      <c r="E47" s="85">
        <v>1100000</v>
      </c>
      <c r="F47" s="78" t="s">
        <v>112</v>
      </c>
      <c r="K47" s="83"/>
    </row>
    <row r="48" spans="1:11" s="79" customFormat="1" ht="20.25" customHeight="1">
      <c r="A48" s="191"/>
      <c r="B48" s="180" t="s">
        <v>145</v>
      </c>
      <c r="C48" s="195"/>
      <c r="D48" s="85"/>
      <c r="E48" s="85">
        <v>1000000</v>
      </c>
      <c r="F48" s="78" t="s">
        <v>112</v>
      </c>
      <c r="K48" s="84"/>
    </row>
    <row r="49" spans="1:11" s="79" customFormat="1" ht="18" customHeight="1">
      <c r="A49" s="191"/>
      <c r="B49" s="180" t="s">
        <v>113</v>
      </c>
      <c r="C49" s="181"/>
      <c r="D49" s="80"/>
      <c r="E49" s="85">
        <v>3120000</v>
      </c>
      <c r="F49" s="78" t="s">
        <v>14</v>
      </c>
      <c r="K49" s="84"/>
    </row>
    <row r="50" spans="1:11" s="79" customFormat="1" ht="17.25" customHeight="1" thickBot="1">
      <c r="A50" s="192"/>
      <c r="B50" s="200" t="s">
        <v>29</v>
      </c>
      <c r="C50" s="201"/>
      <c r="D50" s="81">
        <v>31278000</v>
      </c>
      <c r="E50" s="81">
        <f>E44+E45</f>
        <v>11429999.71</v>
      </c>
      <c r="F50" s="82"/>
      <c r="K50" s="84"/>
    </row>
    <row r="51" ht="29.25" customHeight="1">
      <c r="G51" s="77"/>
    </row>
    <row r="52" ht="29.25" customHeight="1">
      <c r="C52" s="202"/>
    </row>
    <row r="53" spans="3:6" ht="12.75">
      <c r="C53" s="202"/>
      <c r="F53" s="198"/>
    </row>
    <row r="54" spans="3:6" ht="12.75">
      <c r="C54" s="202"/>
      <c r="F54" s="199"/>
    </row>
    <row r="55" spans="3:6" ht="12.75">
      <c r="C55" s="202"/>
      <c r="D55" s="97"/>
      <c r="F55" s="199"/>
    </row>
    <row r="56" ht="12.75">
      <c r="F56" s="199"/>
    </row>
    <row r="57" ht="12.75">
      <c r="F57" s="199"/>
    </row>
  </sheetData>
  <sheetProtection/>
  <mergeCells count="53">
    <mergeCell ref="B35:C35"/>
    <mergeCell ref="B37:F37"/>
    <mergeCell ref="B40:C40"/>
    <mergeCell ref="B14:F14"/>
    <mergeCell ref="B26:C26"/>
    <mergeCell ref="B25:C25"/>
    <mergeCell ref="B24:C24"/>
    <mergeCell ref="F53:F57"/>
    <mergeCell ref="B50:C50"/>
    <mergeCell ref="C52:C55"/>
    <mergeCell ref="B27:C27"/>
    <mergeCell ref="B45:C45"/>
    <mergeCell ref="B34:C34"/>
    <mergeCell ref="B39:C39"/>
    <mergeCell ref="B33:C33"/>
    <mergeCell ref="B43:C43"/>
    <mergeCell ref="B12:C12"/>
    <mergeCell ref="B22:C22"/>
    <mergeCell ref="B19:C19"/>
    <mergeCell ref="B38:C38"/>
    <mergeCell ref="B20:C20"/>
    <mergeCell ref="B21:F21"/>
    <mergeCell ref="B28:F28"/>
    <mergeCell ref="B31:C31"/>
    <mergeCell ref="B30:C30"/>
    <mergeCell ref="A9:A50"/>
    <mergeCell ref="B46:C46"/>
    <mergeCell ref="B47:C47"/>
    <mergeCell ref="B48:C48"/>
    <mergeCell ref="B15:C15"/>
    <mergeCell ref="B41:F41"/>
    <mergeCell ref="B36:C36"/>
    <mergeCell ref="B32:F32"/>
    <mergeCell ref="D1:F1"/>
    <mergeCell ref="D2:F2"/>
    <mergeCell ref="D3:F3"/>
    <mergeCell ref="B29:C29"/>
    <mergeCell ref="B16:C16"/>
    <mergeCell ref="B17:F17"/>
    <mergeCell ref="B10:C10"/>
    <mergeCell ref="B11:C11"/>
    <mergeCell ref="A5:F5"/>
    <mergeCell ref="A7:A8"/>
    <mergeCell ref="B7:C8"/>
    <mergeCell ref="F7:F8"/>
    <mergeCell ref="D7:D8"/>
    <mergeCell ref="E7:E8"/>
    <mergeCell ref="B49:C49"/>
    <mergeCell ref="B42:C42"/>
    <mergeCell ref="B9:F9"/>
    <mergeCell ref="B18:C18"/>
    <mergeCell ref="B23:C23"/>
    <mergeCell ref="B44:C44"/>
  </mergeCells>
  <printOptions/>
  <pageMargins left="0.7086614173228347" right="0.29" top="0.33" bottom="0.25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malceva</cp:lastModifiedBy>
  <cp:lastPrinted>2013-11-18T10:33:46Z</cp:lastPrinted>
  <dcterms:created xsi:type="dcterms:W3CDTF">1996-10-08T23:32:33Z</dcterms:created>
  <dcterms:modified xsi:type="dcterms:W3CDTF">2013-11-18T10:34:25Z</dcterms:modified>
  <cp:category/>
  <cp:version/>
  <cp:contentType/>
  <cp:contentStatus/>
</cp:coreProperties>
</file>